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tables/table3.xml" ContentType="application/vnd.openxmlformats-officedocument.spreadsheetml.table+xml"/>
  <Override PartName="/xl/drawings/drawing5.xml" ContentType="application/vnd.openxmlformats-officedocument.drawing+xml"/>
  <Override PartName="/xl/tables/table4.xml" ContentType="application/vnd.openxmlformats-officedocument.spreadsheetml.table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U:\"/>
    </mc:Choice>
  </mc:AlternateContent>
  <xr:revisionPtr revIDLastSave="0" documentId="8_{D62F6FC6-6CBB-40CA-9B48-8C8363052185}" xr6:coauthVersionLast="47" xr6:coauthVersionMax="47" xr10:uidLastSave="{00000000-0000-0000-0000-000000000000}"/>
  <bookViews>
    <workbookView xWindow="-120" yWindow="-120" windowWidth="29040" windowHeight="15840" activeTab="5" xr2:uid="{F23AB433-ED0E-479D-BA6E-4422BFDB2461}"/>
  </bookViews>
  <sheets>
    <sheet name="Sputum Collection" sheetId="7" r:id="rId1"/>
    <sheet name="Medications" sheetId="6" r:id="rId2"/>
    <sheet name="HIDE- Patients for Request Form" sheetId="11" state="hidden" r:id="rId3"/>
    <sheet name="Medication Refill Request" sheetId="8" r:id="rId4"/>
    <sheet name="DOT" sheetId="10" r:id="rId5"/>
    <sheet name="Appointments" sheetId="4" r:id="rId6"/>
    <sheet name="Feedback Form" sheetId="12" r:id="rId7"/>
    <sheet name="TBIT User Guide" sheetId="13" r:id="rId8"/>
  </sheets>
  <definedNames>
    <definedName name="_xlnm._FilterDatabase" localSheetId="1" hidden="1">Medications!$A$4:$Q$9</definedName>
    <definedName name="_xlnm._FilterDatabase" localSheetId="0" hidden="1">'Sputum Collection'!$A$4:$Q$6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5" i="11" l="1" a="1"/>
  <c r="A5" i="11" s="1"/>
  <c r="H9" i="4"/>
  <c r="C9" i="4"/>
  <c r="B9" i="4"/>
  <c r="H8" i="4"/>
  <c r="C8" i="4"/>
  <c r="B8" i="4"/>
  <c r="H7" i="4"/>
  <c r="C7" i="4"/>
  <c r="B7" i="4"/>
  <c r="G9" i="10"/>
  <c r="J9" i="10" s="1"/>
  <c r="G8" i="10"/>
  <c r="I8" i="10" s="1"/>
  <c r="G7" i="10"/>
  <c r="J7" i="10" s="1"/>
  <c r="G8" i="6"/>
  <c r="K8" i="6"/>
  <c r="S9" i="7"/>
  <c r="R9" i="7"/>
  <c r="Q9" i="7"/>
  <c r="P9" i="7"/>
  <c r="M9" i="7"/>
  <c r="L9" i="7"/>
  <c r="K9" i="7"/>
  <c r="J9" i="7"/>
  <c r="G9" i="7"/>
  <c r="S8" i="7"/>
  <c r="R8" i="7"/>
  <c r="Q8" i="7"/>
  <c r="P8" i="7"/>
  <c r="M8" i="7"/>
  <c r="L8" i="7"/>
  <c r="K8" i="7"/>
  <c r="J8" i="7"/>
  <c r="G8" i="7"/>
  <c r="S7" i="7"/>
  <c r="R7" i="7"/>
  <c r="Q7" i="7"/>
  <c r="P7" i="7"/>
  <c r="M7" i="7"/>
  <c r="L7" i="7"/>
  <c r="K7" i="7"/>
  <c r="J7" i="7"/>
  <c r="G7" i="7"/>
  <c r="K7" i="6"/>
  <c r="G7" i="6"/>
  <c r="B5" i="4"/>
  <c r="C5" i="4"/>
  <c r="H5" i="4"/>
  <c r="G5" i="10"/>
  <c r="I5" i="10" s="1"/>
  <c r="J5" i="10"/>
  <c r="K6" i="6"/>
  <c r="G6" i="6"/>
  <c r="J8" i="10" l="1"/>
  <c r="I9" i="10"/>
  <c r="I7" i="10"/>
  <c r="G5" i="6"/>
  <c r="K5" i="6"/>
  <c r="G5" i="7"/>
  <c r="J5" i="7"/>
  <c r="K5" i="7"/>
  <c r="L5" i="7"/>
  <c r="M5" i="7"/>
  <c r="P5" i="7"/>
  <c r="Q5" i="7"/>
  <c r="R5" i="7"/>
  <c r="S5" i="7"/>
  <c r="G9" i="6"/>
  <c r="K9" i="6"/>
  <c r="H6" i="4"/>
  <c r="P6" i="7"/>
  <c r="S6" i="7"/>
  <c r="R6" i="7"/>
  <c r="Q6" i="7"/>
  <c r="B6" i="4"/>
  <c r="G6" i="10"/>
  <c r="C6" i="4"/>
  <c r="I6" i="10" l="1"/>
  <c r="J6" i="10"/>
  <c r="M6" i="7" l="1"/>
  <c r="L6" i="7"/>
  <c r="K6" i="7"/>
  <c r="J6" i="7" l="1"/>
  <c r="E18" i="8"/>
  <c r="E19" i="8"/>
  <c r="E20" i="8"/>
  <c r="E21" i="8"/>
  <c r="E22" i="8"/>
  <c r="E23" i="8"/>
  <c r="E24" i="8"/>
  <c r="E25" i="8"/>
  <c r="E26" i="8"/>
  <c r="E27" i="8"/>
  <c r="E28" i="8"/>
  <c r="E29" i="8"/>
  <c r="E30" i="8"/>
  <c r="E31" i="8"/>
  <c r="E32" i="8"/>
  <c r="E33" i="8"/>
  <c r="E34" i="8"/>
  <c r="E35" i="8"/>
  <c r="E36" i="8"/>
  <c r="E37" i="8"/>
  <c r="E38" i="8"/>
  <c r="E39" i="8"/>
  <c r="E40" i="8"/>
  <c r="E41" i="8"/>
  <c r="E42" i="8"/>
  <c r="E43" i="8"/>
  <c r="E44" i="8"/>
  <c r="E45" i="8"/>
  <c r="E46" i="8"/>
  <c r="E47" i="8"/>
  <c r="E48" i="8"/>
  <c r="E49" i="8"/>
  <c r="E50" i="8"/>
  <c r="E51" i="8"/>
  <c r="E52" i="8"/>
  <c r="E53" i="8"/>
  <c r="E54" i="8"/>
  <c r="E55" i="8"/>
  <c r="E56" i="8"/>
  <c r="E57" i="8"/>
  <c r="E58" i="8"/>
  <c r="E59" i="8"/>
  <c r="E60" i="8"/>
  <c r="E61" i="8"/>
  <c r="E62" i="8"/>
  <c r="E63" i="8"/>
  <c r="A18" i="8" a="1"/>
  <c r="A18" i="8" s="1"/>
  <c r="A19" i="8" a="1"/>
  <c r="A19" i="8" s="1"/>
  <c r="A20" i="8" a="1"/>
  <c r="A20" i="8" s="1"/>
  <c r="A21" i="8" a="1"/>
  <c r="A21" i="8" s="1"/>
  <c r="A22" i="8" a="1"/>
  <c r="A22" i="8" s="1"/>
  <c r="A23" i="8" a="1"/>
  <c r="A23" i="8" s="1"/>
  <c r="A24" i="8" a="1"/>
  <c r="A24" i="8" s="1"/>
  <c r="A25" i="8" a="1"/>
  <c r="A25" i="8" s="1"/>
  <c r="A26" i="8" a="1"/>
  <c r="A26" i="8" s="1"/>
  <c r="A27" i="8" a="1"/>
  <c r="A27" i="8" s="1"/>
  <c r="A28" i="8" a="1"/>
  <c r="A28" i="8" s="1"/>
  <c r="A29" i="8" a="1"/>
  <c r="A29" i="8" s="1"/>
  <c r="A30" i="8" a="1"/>
  <c r="A30" i="8" s="1"/>
  <c r="A31" i="8" a="1"/>
  <c r="A31" i="8" s="1"/>
  <c r="A32" i="8" a="1"/>
  <c r="A32" i="8" s="1"/>
  <c r="A33" i="8" a="1"/>
  <c r="A33" i="8" s="1"/>
  <c r="A34" i="8" a="1"/>
  <c r="A34" i="8" s="1"/>
  <c r="A35" i="8" a="1"/>
  <c r="A35" i="8" s="1"/>
  <c r="A36" i="8" a="1"/>
  <c r="A36" i="8" s="1"/>
  <c r="A37" i="8" a="1"/>
  <c r="A37" i="8" s="1"/>
  <c r="A38" i="8" a="1"/>
  <c r="A38" i="8" s="1"/>
  <c r="A39" i="8" a="1"/>
  <c r="A39" i="8" s="1"/>
  <c r="A40" i="8" a="1"/>
  <c r="A40" i="8" s="1"/>
  <c r="A41" i="8" a="1"/>
  <c r="A41" i="8" s="1"/>
  <c r="A42" i="8" a="1"/>
  <c r="A42" i="8" s="1"/>
  <c r="A43" i="8" a="1"/>
  <c r="A43" i="8" s="1"/>
  <c r="A44" i="8" a="1"/>
  <c r="A44" i="8" s="1"/>
  <c r="A45" i="8" a="1"/>
  <c r="A45" i="8" s="1"/>
  <c r="A46" i="8" a="1"/>
  <c r="A46" i="8" s="1"/>
  <c r="A47" i="8" a="1"/>
  <c r="A47" i="8" s="1"/>
  <c r="A48" i="8" a="1"/>
  <c r="A48" i="8" s="1"/>
  <c r="A49" i="8" a="1"/>
  <c r="A49" i="8" s="1"/>
  <c r="A50" i="8" a="1"/>
  <c r="A50" i="8" s="1"/>
  <c r="A51" i="8" a="1"/>
  <c r="A51" i="8" s="1"/>
  <c r="A52" i="8" a="1"/>
  <c r="A52" i="8" s="1"/>
  <c r="A53" i="8" a="1"/>
  <c r="A53" i="8" s="1"/>
  <c r="A54" i="8" a="1"/>
  <c r="A54" i="8" s="1"/>
  <c r="A55" i="8" a="1"/>
  <c r="A55" i="8" s="1"/>
  <c r="A56" i="8" a="1"/>
  <c r="A56" i="8" s="1"/>
  <c r="A57" i="8" a="1"/>
  <c r="A57" i="8" s="1"/>
  <c r="A58" i="8" a="1"/>
  <c r="A58" i="8" s="1"/>
  <c r="A59" i="8" a="1"/>
  <c r="A59" i="8" s="1"/>
  <c r="A60" i="8" a="1"/>
  <c r="A60" i="8" s="1"/>
  <c r="A61" i="8" a="1"/>
  <c r="A61" i="8" s="1"/>
  <c r="A62" i="8" a="1"/>
  <c r="A62" i="8" s="1"/>
  <c r="A63" i="8" a="1"/>
  <c r="A63" i="8" s="1"/>
  <c r="A64" i="8" a="1"/>
  <c r="A64" i="8" s="1"/>
  <c r="A65" i="8" a="1"/>
  <c r="A65" i="8" s="1"/>
  <c r="A66" i="8" a="1"/>
  <c r="A66" i="8" s="1"/>
  <c r="A67" i="8" a="1"/>
  <c r="A67" i="8" s="1"/>
  <c r="A68" i="8" a="1"/>
  <c r="A68" i="8" s="1"/>
  <c r="A69" i="8" a="1"/>
  <c r="A69" i="8" s="1"/>
  <c r="A70" i="8" a="1"/>
  <c r="A70" i="8" s="1"/>
  <c r="A71" i="8" a="1"/>
  <c r="A71" i="8" s="1"/>
  <c r="A72" i="8" a="1"/>
  <c r="A72" i="8" s="1"/>
  <c r="A73" i="8" a="1"/>
  <c r="A73" i="8" s="1"/>
  <c r="A74" i="8" a="1"/>
  <c r="A74" i="8" s="1"/>
  <c r="A75" i="8" a="1"/>
  <c r="A75" i="8" s="1"/>
  <c r="A76" i="8" a="1"/>
  <c r="A76" i="8" s="1"/>
  <c r="A77" i="8" a="1"/>
  <c r="A77" i="8" s="1"/>
  <c r="A78" i="8" a="1"/>
  <c r="A78" i="8" s="1"/>
  <c r="A79" i="8" a="1"/>
  <c r="A79" i="8" s="1"/>
  <c r="A80" i="8" a="1"/>
  <c r="A80" i="8" s="1"/>
  <c r="A81" i="8" a="1"/>
  <c r="A81" i="8" s="1"/>
  <c r="A82" i="8" a="1"/>
  <c r="A82" i="8" s="1"/>
  <c r="A83" i="8" a="1"/>
  <c r="A83" i="8" s="1"/>
  <c r="A84" i="8" a="1"/>
  <c r="A84" i="8" s="1"/>
  <c r="G6" i="7"/>
  <c r="E77" i="8"/>
  <c r="E78" i="8"/>
  <c r="E79" i="8"/>
  <c r="E80" i="8"/>
  <c r="E81" i="8"/>
  <c r="E82" i="8"/>
  <c r="E83" i="8"/>
  <c r="E84" i="8"/>
  <c r="A17" i="8" l="1" a="1"/>
  <c r="A17" i="8" s="1"/>
  <c r="E17" i="8"/>
  <c r="E16" i="8"/>
  <c r="A16" i="8" a="1"/>
  <c r="A16" i="8" s="1"/>
  <c r="A15" i="8" a="1"/>
  <c r="A15" i="8" s="1"/>
  <c r="E11" i="8"/>
  <c r="E12" i="8"/>
  <c r="E13" i="8"/>
  <c r="E14" i="8"/>
  <c r="E15" i="8"/>
  <c r="E10" i="8"/>
  <c r="A13" i="8" a="1"/>
  <c r="A13" i="8" s="1"/>
  <c r="A14" i="8" a="1"/>
  <c r="A14" i="8" s="1"/>
  <c r="A10" i="8" a="1"/>
  <c r="A10" i="8" s="1"/>
  <c r="A11" i="8" a="1"/>
  <c r="A11" i="8" s="1"/>
  <c r="A12" i="8" a="1"/>
  <c r="A12" i="8" s="1"/>
  <c r="K10" i="8" l="1" a="1"/>
  <c r="K10" i="8" s="1"/>
  <c r="J10" i="8" s="1" a="1"/>
  <c r="J10" i="8" s="1"/>
  <c r="F10" i="8" a="1"/>
  <c r="F10" i="8" s="1"/>
  <c r="H10" i="8" a="1"/>
  <c r="H10" i="8" s="1"/>
  <c r="G10" i="8" a="1"/>
  <c r="G10" i="8" s="1"/>
  <c r="I10" i="8" a="1"/>
  <c r="I10" i="8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9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  <bk>
      <extLst>
        <ext uri="{3e2802c4-a4d2-4d8b-9148-e3be6c30e623}">
          <xlrd:rvb i="2"/>
        </ext>
      </extLst>
    </bk>
    <bk>
      <extLst>
        <ext uri="{3e2802c4-a4d2-4d8b-9148-e3be6c30e623}">
          <xlrd:rvb i="3"/>
        </ext>
      </extLst>
    </bk>
    <bk>
      <extLst>
        <ext uri="{3e2802c4-a4d2-4d8b-9148-e3be6c30e623}">
          <xlrd:rvb i="4"/>
        </ext>
      </extLst>
    </bk>
    <bk>
      <extLst>
        <ext uri="{3e2802c4-a4d2-4d8b-9148-e3be6c30e623}">
          <xlrd:rvb i="5"/>
        </ext>
      </extLst>
    </bk>
    <bk>
      <extLst>
        <ext uri="{3e2802c4-a4d2-4d8b-9148-e3be6c30e623}">
          <xlrd:rvb i="6"/>
        </ext>
      </extLst>
    </bk>
    <bk>
      <extLst>
        <ext uri="{3e2802c4-a4d2-4d8b-9148-e3be6c30e623}">
          <xlrd:rvb i="7"/>
        </ext>
      </extLst>
    </bk>
    <bk>
      <extLst>
        <ext uri="{3e2802c4-a4d2-4d8b-9148-e3be6c30e623}">
          <xlrd:rvb i="8"/>
        </ext>
      </extLst>
    </bk>
  </futureMetadata>
  <cellMetadata count="1">
    <bk>
      <rc t="1" v="0"/>
    </bk>
  </cellMetadata>
  <valueMetadata count="9">
    <bk>
      <rc t="2" v="0"/>
    </bk>
    <bk>
      <rc t="2" v="1"/>
    </bk>
    <bk>
      <rc t="2" v="2"/>
    </bk>
    <bk>
      <rc t="2" v="3"/>
    </bk>
    <bk>
      <rc t="2" v="4"/>
    </bk>
    <bk>
      <rc t="2" v="5"/>
    </bk>
    <bk>
      <rc t="2" v="6"/>
    </bk>
    <bk>
      <rc t="2" v="7"/>
    </bk>
    <bk>
      <rc t="2" v="8"/>
    </bk>
  </valueMetadata>
</metadata>
</file>

<file path=xl/sharedStrings.xml><?xml version="1.0" encoding="utf-8"?>
<sst xmlns="http://schemas.openxmlformats.org/spreadsheetml/2006/main" count="156" uniqueCount="115">
  <si>
    <t>Current Last, First Middle</t>
  </si>
  <si>
    <t>Assigned CI</t>
  </si>
  <si>
    <t>Original Therapy Start Date</t>
  </si>
  <si>
    <t>Date Therapy Started</t>
  </si>
  <si>
    <t>DST Results</t>
  </si>
  <si>
    <t>Date DST Performed</t>
  </si>
  <si>
    <t>60days from Rx Start</t>
  </si>
  <si>
    <t>Other Specimen Collected 
(BAL, Gastric aspiration, etc.)</t>
  </si>
  <si>
    <t>Collect Sputum Set?</t>
  </si>
  <si>
    <t>Preparation of 
Requisition Forms</t>
  </si>
  <si>
    <t>Sputum Collection Set 1 
(Day 1)</t>
  </si>
  <si>
    <t>Sputum Collection Set 1 
(Day 2)</t>
  </si>
  <si>
    <t>Sputum Collection Set 1 
(Day 3)</t>
  </si>
  <si>
    <t>Conversion
(Yes/No)</t>
  </si>
  <si>
    <t>Collect 2nd Sputum Set?</t>
  </si>
  <si>
    <t>Preparation of
Requisition Forms</t>
  </si>
  <si>
    <t>Sputum Collection Set 2 
(Day 1)</t>
  </si>
  <si>
    <t>Sputum Collection Set 2 
(Day 2)</t>
  </si>
  <si>
    <t>Sputum Collection Set 2 
(Day 3)</t>
  </si>
  <si>
    <t>Copy this row when adding new patients</t>
  </si>
  <si>
    <t>Example: Wilson, Watermelon</t>
  </si>
  <si>
    <t>Asparagus</t>
  </si>
  <si>
    <t>Pansusceptible</t>
  </si>
  <si>
    <t>Collect sputum</t>
  </si>
  <si>
    <t>Key</t>
  </si>
  <si>
    <t>Patient has converted</t>
  </si>
  <si>
    <t>No sputa necessary</t>
  </si>
  <si>
    <t>Completed/moved/deceased</t>
  </si>
  <si>
    <t>Patient has not started therapy</t>
  </si>
  <si>
    <t>Flagged for sputa collection</t>
  </si>
  <si>
    <t>Cell contains formula- no manual entry needed</t>
  </si>
  <si>
    <t>MRN</t>
  </si>
  <si>
    <t>Birthdate</t>
  </si>
  <si>
    <t>Address</t>
  </si>
  <si>
    <t>DOT Video Assignment</t>
  </si>
  <si>
    <t>Populate in Medication Refill Request Form?</t>
  </si>
  <si>
    <t>Last Medication Order Date</t>
  </si>
  <si>
    <t>Next Medication Preparation/Order Date</t>
  </si>
  <si>
    <t>Medication Quantity Delivered (30 day, 2 week, etc.)</t>
  </si>
  <si>
    <t>Medication Regimen</t>
  </si>
  <si>
    <t>RX#</t>
  </si>
  <si>
    <t>Last Medication Delivery Date</t>
  </si>
  <si>
    <t>Next Delivery Date</t>
  </si>
  <si>
    <t>Notes</t>
  </si>
  <si>
    <t>4567890d</t>
  </si>
  <si>
    <t>1111 Grain Ln Apt 2, Chicago, IL 60646</t>
  </si>
  <si>
    <t>Squash</t>
  </si>
  <si>
    <t>Type 'Yes' here</t>
  </si>
  <si>
    <t>30-day supply</t>
  </si>
  <si>
    <t>RIF 300 mg
PZA 500 mg
EMB 400 mg
LVX 750 mg</t>
  </si>
  <si>
    <t>To populate in Medication Refill Request Form</t>
  </si>
  <si>
    <t>Flagged for medication refill</t>
  </si>
  <si>
    <t>Name</t>
  </si>
  <si>
    <t>Date of Birth</t>
  </si>
  <si>
    <t>60 days from Rx Start</t>
  </si>
  <si>
    <t>DOT video assignment</t>
  </si>
  <si>
    <t>Medication Quantity Delivered</t>
  </si>
  <si>
    <t>Rx Number</t>
  </si>
  <si>
    <t>TB Medication Refill Request Form</t>
  </si>
  <si>
    <t>Patient Name/MRN-
HIDDEN</t>
  </si>
  <si>
    <t>MRN-HIDDEN</t>
  </si>
  <si>
    <t>Birthdate-HIDDEN</t>
  </si>
  <si>
    <t>Address-HIDDEN</t>
  </si>
  <si>
    <t>Regimen-HIDDEN</t>
  </si>
  <si>
    <t>Patient Name</t>
  </si>
  <si>
    <t>Street Address</t>
  </si>
  <si>
    <t># of meds requested</t>
  </si>
  <si>
    <t>Medication refills needed</t>
  </si>
  <si>
    <t>Date/time requested</t>
  </si>
  <si>
    <t>Comments</t>
  </si>
  <si>
    <t>Example:</t>
  </si>
  <si>
    <t>1234 Soil St</t>
  </si>
  <si>
    <t>Rifampin 600mg 2x/week</t>
  </si>
  <si>
    <t>Doe, Jane/</t>
  </si>
  <si>
    <t>Isoniazid 300mg 2x/week</t>
  </si>
  <si>
    <t>Faxed 2pm</t>
  </si>
  <si>
    <t>B6 50mg 2x/week</t>
  </si>
  <si>
    <t>In-Person DOT 
or vDOT</t>
  </si>
  <si>
    <t>DOT Assignment</t>
  </si>
  <si>
    <t>DOT Start Date</t>
  </si>
  <si>
    <t>Frequency</t>
  </si>
  <si>
    <t>Total Cumulative Doses to Date 
(as of 8/1/24)</t>
  </si>
  <si>
    <t xml:space="preserve">Goal Doses </t>
  </si>
  <si>
    <t>Treatment Progress</t>
  </si>
  <si>
    <t>Adherence</t>
  </si>
  <si>
    <t>Jan. 2024</t>
  </si>
  <si>
    <t>Feb. 2024</t>
  </si>
  <si>
    <t>Mar. 2024</t>
  </si>
  <si>
    <t>Apr. 2024</t>
  </si>
  <si>
    <t>May 2024</t>
  </si>
  <si>
    <t>Jun. 2024</t>
  </si>
  <si>
    <t>Jul. 2024</t>
  </si>
  <si>
    <t>Aug. 2024</t>
  </si>
  <si>
    <t>Sept. 2024</t>
  </si>
  <si>
    <t>Oct. 2024</t>
  </si>
  <si>
    <t>Nov. 2024</t>
  </si>
  <si>
    <t>Dec. 2024</t>
  </si>
  <si>
    <t>In-Person</t>
  </si>
  <si>
    <t>7 days/wk</t>
  </si>
  <si>
    <t>Deceased/moved/completed</t>
  </si>
  <si>
    <t>Next Appointment Date</t>
  </si>
  <si>
    <t>Location</t>
  </si>
  <si>
    <t>Provider</t>
  </si>
  <si>
    <t>Needs Transport?</t>
  </si>
  <si>
    <t xml:space="preserve">Service Request </t>
  </si>
  <si>
    <t>Assigned Transport to:</t>
  </si>
  <si>
    <t>Hospital
Address
Phone
Fax</t>
  </si>
  <si>
    <t>Dr. Harvest
Cell: 333-333-3333</t>
  </si>
  <si>
    <t>Yes</t>
  </si>
  <si>
    <t>Flagged for service request</t>
  </si>
  <si>
    <t>TBIT Feedback Form:</t>
  </si>
  <si>
    <t>https://forms.office.com/g/WLS5Usz56W</t>
  </si>
  <si>
    <t xml:space="preserve">Please complete by October 21st, 2024. If you would like to provide additional feedback, feel free to complete the form again. </t>
  </si>
  <si>
    <t>TBIT User Guide:</t>
  </si>
  <si>
    <t>https://docs.google.com/document/d/1cKA7VDjqYfIqztEzgzs77UDN01nJ7NexJ8gNZ4Atltg/edit?usp=sharing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</si>
</sst>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/dd/yyyy"/>
  </numFmts>
  <fonts count="32" x14ac:knownFonts="1">
    <font>
      <sz val="11"/>
      <color theme="1"/>
      <name val="Calibri"/>
      <family val="2"/>
      <scheme val="minor"/>
    </font>
    <font>
      <b/>
      <sz val="9"/>
      <color rgb="FFFFFFFF"/>
      <name val="Arial"/>
      <family val="2"/>
    </font>
    <font>
      <sz val="9"/>
      <color rgb="FF333333"/>
      <name val="Arial"/>
      <family val="2"/>
    </font>
    <font>
      <sz val="11"/>
      <color rgb="FF333333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16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333333"/>
      <name val="Calibri"/>
      <scheme val="minor"/>
    </font>
    <font>
      <sz val="11"/>
      <color rgb="FFFF0000"/>
      <name val="Calibri"/>
      <family val="2"/>
      <scheme val="minor"/>
    </font>
    <font>
      <b/>
      <sz val="11"/>
      <color rgb="FF000000"/>
      <name val="Calibri"/>
      <scheme val="minor"/>
    </font>
    <font>
      <sz val="11"/>
      <name val="Calibri"/>
      <scheme val="minor"/>
    </font>
    <font>
      <b/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rgb="FFFFFFFF"/>
      <name val="Calibri Light"/>
      <scheme val="major"/>
    </font>
    <font>
      <b/>
      <sz val="11"/>
      <color rgb="FFFFFFFF"/>
      <name val="Calibri"/>
      <scheme val="minor"/>
    </font>
    <font>
      <u/>
      <sz val="11"/>
      <color theme="10"/>
      <name val="Calibri"/>
      <family val="2"/>
      <scheme val="minor"/>
    </font>
    <font>
      <u/>
      <sz val="18"/>
      <color theme="10"/>
      <name val="Calibri"/>
      <family val="2"/>
      <scheme val="minor"/>
    </font>
    <font>
      <b/>
      <u/>
      <sz val="16"/>
      <color theme="10"/>
      <name val="Calibri"/>
      <family val="2"/>
      <scheme val="minor"/>
    </font>
    <font>
      <b/>
      <sz val="11"/>
      <color rgb="FFFFFFFF"/>
      <name val="Calibri"/>
      <family val="2"/>
      <scheme val="minor"/>
    </font>
    <font>
      <b/>
      <sz val="11"/>
      <color rgb="FFFFFFFF"/>
      <name val="Calibri Light"/>
      <family val="2"/>
      <scheme val="major"/>
    </font>
    <font>
      <sz val="11"/>
      <color theme="0"/>
      <name val="Calibri Light"/>
      <family val="2"/>
      <scheme val="major"/>
    </font>
    <font>
      <b/>
      <sz val="12"/>
      <name val="Calibri"/>
      <family val="2"/>
      <scheme val="minor"/>
    </font>
    <font>
      <b/>
      <u/>
      <sz val="18"/>
      <color theme="10"/>
      <name val="Calibri"/>
      <family val="2"/>
      <scheme val="minor"/>
    </font>
    <font>
      <b/>
      <sz val="11"/>
      <color rgb="FF333333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rgb="FF0B64A0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theme="0" tint="-0.14999847407452621"/>
        <bgColor rgb="FFFFFFFF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rgb="FFFFFFFF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B7B7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rgb="FFFFAFAF"/>
        <bgColor indexed="64"/>
      </patternFill>
    </fill>
    <fill>
      <patternFill patternType="solid">
        <fgColor rgb="FFF8FBFC"/>
        <bgColor rgb="FFFFFFFF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4" tint="0.39997558519241921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0" fontId="23" fillId="0" borderId="0" applyNumberFormat="0" applyFill="0" applyBorder="0" applyAlignment="0" applyProtection="0"/>
  </cellStyleXfs>
  <cellXfs count="233">
    <xf numFmtId="0" fontId="0" fillId="0" borderId="0" xfId="0"/>
    <xf numFmtId="14" fontId="0" fillId="0" borderId="0" xfId="0" applyNumberFormat="1"/>
    <xf numFmtId="0" fontId="0" fillId="0" borderId="0" xfId="0" applyAlignment="1">
      <alignment wrapText="1"/>
    </xf>
    <xf numFmtId="0" fontId="5" fillId="11" borderId="8" xfId="0" applyFont="1" applyFill="1" applyBorder="1" applyAlignment="1">
      <alignment vertical="center" wrapText="1"/>
    </xf>
    <xf numFmtId="0" fontId="6" fillId="11" borderId="8" xfId="0" applyFont="1" applyFill="1" applyBorder="1" applyAlignment="1">
      <alignment vertical="center" wrapText="1"/>
    </xf>
    <xf numFmtId="0" fontId="6" fillId="11" borderId="5" xfId="0" applyFont="1" applyFill="1" applyBorder="1" applyAlignment="1">
      <alignment vertical="center" wrapText="1"/>
    </xf>
    <xf numFmtId="0" fontId="6" fillId="11" borderId="6" xfId="0" applyFont="1" applyFill="1" applyBorder="1" applyAlignment="1">
      <alignment vertical="center" wrapText="1"/>
    </xf>
    <xf numFmtId="0" fontId="6" fillId="11" borderId="9" xfId="0" applyFont="1" applyFill="1" applyBorder="1" applyAlignment="1">
      <alignment vertical="center" wrapText="1"/>
    </xf>
    <xf numFmtId="14" fontId="7" fillId="0" borderId="8" xfId="0" applyNumberFormat="1" applyFont="1" applyBorder="1" applyAlignment="1">
      <alignment vertical="center" wrapText="1"/>
    </xf>
    <xf numFmtId="0" fontId="5" fillId="11" borderId="9" xfId="0" applyFont="1" applyFill="1" applyBorder="1" applyAlignment="1">
      <alignment vertical="center" wrapText="1"/>
    </xf>
    <xf numFmtId="14" fontId="7" fillId="0" borderId="9" xfId="0" applyNumberFormat="1" applyFont="1" applyBorder="1" applyAlignment="1">
      <alignment vertical="center" wrapText="1"/>
    </xf>
    <xf numFmtId="14" fontId="7" fillId="0" borderId="0" xfId="0" applyNumberFormat="1" applyFont="1" applyAlignment="1">
      <alignment vertical="center" wrapText="1"/>
    </xf>
    <xf numFmtId="14" fontId="7" fillId="0" borderId="10" xfId="0" applyNumberFormat="1" applyFont="1" applyBorder="1" applyAlignment="1">
      <alignment vertical="center" wrapText="1"/>
    </xf>
    <xf numFmtId="0" fontId="0" fillId="0" borderId="12" xfId="0" applyBorder="1"/>
    <xf numFmtId="164" fontId="3" fillId="14" borderId="1" xfId="0" applyNumberFormat="1" applyFont="1" applyFill="1" applyBorder="1" applyAlignment="1" applyProtection="1">
      <alignment horizontal="center"/>
      <protection locked="0"/>
    </xf>
    <xf numFmtId="49" fontId="1" fillId="2" borderId="16" xfId="0" applyNumberFormat="1" applyFont="1" applyFill="1" applyBorder="1" applyAlignment="1">
      <alignment horizontal="left" wrapText="1"/>
    </xf>
    <xf numFmtId="14" fontId="6" fillId="0" borderId="20" xfId="0" applyNumberFormat="1" applyFont="1" applyBorder="1" applyAlignment="1">
      <alignment horizontal="left" vertical="center" wrapText="1"/>
    </xf>
    <xf numFmtId="14" fontId="6" fillId="0" borderId="20" xfId="0" applyNumberFormat="1" applyFont="1" applyBorder="1" applyAlignment="1">
      <alignment vertical="center" wrapText="1"/>
    </xf>
    <xf numFmtId="14" fontId="6" fillId="0" borderId="20" xfId="0" applyNumberFormat="1" applyFont="1" applyBorder="1" applyAlignment="1">
      <alignment horizontal="right" vertical="center" wrapText="1"/>
    </xf>
    <xf numFmtId="0" fontId="5" fillId="11" borderId="0" xfId="0" applyFont="1" applyFill="1" applyAlignment="1">
      <alignment vertical="center" wrapText="1"/>
    </xf>
    <xf numFmtId="0" fontId="6" fillId="11" borderId="0" xfId="0" applyFont="1" applyFill="1" applyAlignment="1">
      <alignment vertical="center" wrapText="1"/>
    </xf>
    <xf numFmtId="0" fontId="6" fillId="11" borderId="10" xfId="0" applyFont="1" applyFill="1" applyBorder="1" applyAlignment="1">
      <alignment vertical="center" wrapText="1"/>
    </xf>
    <xf numFmtId="0" fontId="6" fillId="11" borderId="29" xfId="0" applyFont="1" applyFill="1" applyBorder="1" applyAlignment="1">
      <alignment horizontal="left" vertical="center" wrapText="1"/>
    </xf>
    <xf numFmtId="0" fontId="6" fillId="11" borderId="26" xfId="0" applyFont="1" applyFill="1" applyBorder="1" applyAlignment="1">
      <alignment horizontal="left" vertical="center" wrapText="1"/>
    </xf>
    <xf numFmtId="0" fontId="6" fillId="11" borderId="27" xfId="0" applyFont="1" applyFill="1" applyBorder="1" applyAlignment="1">
      <alignment horizontal="left" vertical="center" wrapText="1"/>
    </xf>
    <xf numFmtId="14" fontId="6" fillId="11" borderId="26" xfId="0" applyNumberFormat="1" applyFont="1" applyFill="1" applyBorder="1" applyAlignment="1">
      <alignment horizontal="center" vertical="center" wrapText="1"/>
    </xf>
    <xf numFmtId="0" fontId="0" fillId="11" borderId="31" xfId="0" applyFill="1" applyBorder="1" applyAlignment="1">
      <alignment horizontal="left" vertical="center" wrapText="1"/>
    </xf>
    <xf numFmtId="0" fontId="5" fillId="11" borderId="26" xfId="0" applyFont="1" applyFill="1" applyBorder="1" applyAlignment="1">
      <alignment vertical="center" wrapText="1"/>
    </xf>
    <xf numFmtId="0" fontId="6" fillId="11" borderId="27" xfId="0" applyFont="1" applyFill="1" applyBorder="1" applyAlignment="1">
      <alignment vertical="center" wrapText="1"/>
    </xf>
    <xf numFmtId="0" fontId="6" fillId="11" borderId="28" xfId="0" applyFont="1" applyFill="1" applyBorder="1" applyAlignment="1">
      <alignment vertical="center" wrapText="1"/>
    </xf>
    <xf numFmtId="0" fontId="6" fillId="11" borderId="29" xfId="0" applyFont="1" applyFill="1" applyBorder="1" applyAlignment="1">
      <alignment vertical="center" wrapText="1"/>
    </xf>
    <xf numFmtId="14" fontId="18" fillId="0" borderId="20" xfId="0" applyNumberFormat="1" applyFont="1" applyBorder="1" applyAlignment="1">
      <alignment vertical="center" wrapText="1"/>
    </xf>
    <xf numFmtId="14" fontId="18" fillId="0" borderId="20" xfId="0" applyNumberFormat="1" applyFont="1" applyBorder="1" applyAlignment="1">
      <alignment horizontal="left" vertical="center" wrapText="1"/>
    </xf>
    <xf numFmtId="1" fontId="18" fillId="0" borderId="20" xfId="0" applyNumberFormat="1" applyFont="1" applyBorder="1" applyAlignment="1">
      <alignment vertical="center" wrapText="1"/>
    </xf>
    <xf numFmtId="2" fontId="18" fillId="0" borderId="20" xfId="0" applyNumberFormat="1" applyFont="1" applyBorder="1" applyAlignment="1">
      <alignment vertical="center" wrapText="1"/>
    </xf>
    <xf numFmtId="0" fontId="18" fillId="0" borderId="20" xfId="0" applyFont="1" applyBorder="1" applyAlignment="1">
      <alignment vertical="center" wrapText="1"/>
    </xf>
    <xf numFmtId="14" fontId="19" fillId="0" borderId="20" xfId="0" applyNumberFormat="1" applyFont="1" applyBorder="1" applyAlignment="1">
      <alignment horizontal="left" vertical="center" wrapText="1"/>
    </xf>
    <xf numFmtId="14" fontId="19" fillId="0" borderId="20" xfId="0" applyNumberFormat="1" applyFont="1" applyBorder="1" applyAlignment="1">
      <alignment vertical="center" wrapText="1"/>
    </xf>
    <xf numFmtId="14" fontId="20" fillId="0" borderId="20" xfId="0" applyNumberFormat="1" applyFont="1" applyBorder="1" applyAlignment="1">
      <alignment vertical="center" wrapText="1"/>
    </xf>
    <xf numFmtId="0" fontId="0" fillId="0" borderId="20" xfId="0" applyBorder="1"/>
    <xf numFmtId="0" fontId="0" fillId="0" borderId="10" xfId="0" applyBorder="1"/>
    <xf numFmtId="0" fontId="0" fillId="0" borderId="0" xfId="0" applyProtection="1">
      <protection locked="0"/>
    </xf>
    <xf numFmtId="49" fontId="21" fillId="2" borderId="3" xfId="0" applyNumberFormat="1" applyFont="1" applyFill="1" applyBorder="1" applyAlignment="1" applyProtection="1">
      <alignment horizontal="center" wrapText="1"/>
      <protection locked="0"/>
    </xf>
    <xf numFmtId="0" fontId="0" fillId="0" borderId="0" xfId="0" applyAlignment="1" applyProtection="1">
      <alignment wrapText="1"/>
      <protection locked="0"/>
    </xf>
    <xf numFmtId="49" fontId="21" fillId="2" borderId="1" xfId="0" applyNumberFormat="1" applyFont="1" applyFill="1" applyBorder="1" applyAlignment="1" applyProtection="1">
      <alignment horizontal="center" wrapText="1"/>
      <protection locked="0"/>
    </xf>
    <xf numFmtId="164" fontId="13" fillId="14" borderId="1" xfId="0" applyNumberFormat="1" applyFont="1" applyFill="1" applyBorder="1" applyAlignment="1" applyProtection="1">
      <alignment horizontal="center"/>
      <protection locked="0"/>
    </xf>
    <xf numFmtId="14" fontId="13" fillId="8" borderId="1" xfId="0" applyNumberFormat="1" applyFont="1" applyFill="1" applyBorder="1" applyAlignment="1" applyProtection="1">
      <alignment horizontal="center"/>
      <protection locked="0"/>
    </xf>
    <xf numFmtId="0" fontId="0" fillId="0" borderId="14" xfId="0" applyBorder="1" applyProtection="1">
      <protection locked="0"/>
    </xf>
    <xf numFmtId="49" fontId="21" fillId="2" borderId="4" xfId="0" applyNumberFormat="1" applyFont="1" applyFill="1" applyBorder="1" applyAlignment="1" applyProtection="1">
      <alignment horizontal="center" wrapText="1"/>
      <protection locked="0"/>
    </xf>
    <xf numFmtId="2" fontId="13" fillId="14" borderId="1" xfId="0" applyNumberFormat="1" applyFont="1" applyFill="1" applyBorder="1" applyAlignment="1" applyProtection="1">
      <alignment horizontal="center"/>
      <protection locked="0"/>
    </xf>
    <xf numFmtId="0" fontId="16" fillId="14" borderId="1" xfId="0" applyFont="1" applyFill="1" applyBorder="1" applyAlignment="1" applyProtection="1">
      <alignment horizontal="center"/>
      <protection locked="0"/>
    </xf>
    <xf numFmtId="2" fontId="13" fillId="3" borderId="1" xfId="0" applyNumberFormat="1" applyFont="1" applyFill="1" applyBorder="1" applyAlignment="1" applyProtection="1">
      <alignment horizontal="center"/>
      <protection locked="0"/>
    </xf>
    <xf numFmtId="164" fontId="3" fillId="3" borderId="1" xfId="0" applyNumberFormat="1" applyFont="1" applyFill="1" applyBorder="1" applyAlignment="1" applyProtection="1">
      <alignment horizontal="center"/>
      <protection locked="0"/>
    </xf>
    <xf numFmtId="49" fontId="13" fillId="14" borderId="1" xfId="0" applyNumberFormat="1" applyFont="1" applyFill="1" applyBorder="1" applyProtection="1">
      <protection locked="0"/>
    </xf>
    <xf numFmtId="0" fontId="3" fillId="14" borderId="2" xfId="0" applyFont="1" applyFill="1" applyBorder="1" applyAlignment="1" applyProtection="1">
      <alignment horizontal="center"/>
      <protection locked="0"/>
    </xf>
    <xf numFmtId="14" fontId="0" fillId="8" borderId="1" xfId="0" applyNumberFormat="1" applyFill="1" applyBorder="1" applyAlignment="1" applyProtection="1">
      <alignment horizontal="center"/>
      <protection locked="0"/>
    </xf>
    <xf numFmtId="0" fontId="3" fillId="3" borderId="2" xfId="0" applyFont="1" applyFill="1" applyBorder="1" applyAlignment="1" applyProtection="1">
      <alignment horizontal="center"/>
      <protection locked="0"/>
    </xf>
    <xf numFmtId="49" fontId="21" fillId="2" borderId="2" xfId="0" applyNumberFormat="1" applyFont="1" applyFill="1" applyBorder="1" applyAlignment="1" applyProtection="1">
      <alignment horizontal="center" wrapText="1"/>
      <protection locked="0"/>
    </xf>
    <xf numFmtId="0" fontId="0" fillId="8" borderId="1" xfId="0" applyFill="1" applyBorder="1" applyAlignment="1" applyProtection="1">
      <alignment wrapText="1"/>
      <protection locked="0"/>
    </xf>
    <xf numFmtId="14" fontId="0" fillId="8" borderId="1" xfId="0" applyNumberFormat="1" applyFill="1" applyBorder="1" applyAlignment="1" applyProtection="1">
      <alignment wrapText="1"/>
      <protection locked="0"/>
    </xf>
    <xf numFmtId="49" fontId="2" fillId="14" borderId="2" xfId="0" applyNumberFormat="1" applyFont="1" applyFill="1" applyBorder="1" applyAlignment="1" applyProtection="1">
      <alignment horizontal="center"/>
      <protection locked="0"/>
    </xf>
    <xf numFmtId="49" fontId="2" fillId="3" borderId="2" xfId="0" applyNumberFormat="1" applyFont="1" applyFill="1" applyBorder="1" applyAlignment="1" applyProtection="1">
      <alignment horizontal="center"/>
      <protection locked="0"/>
    </xf>
    <xf numFmtId="0" fontId="15" fillId="11" borderId="27" xfId="0" applyFont="1" applyFill="1" applyBorder="1" applyAlignment="1" applyProtection="1">
      <alignment horizontal="left" vertical="center" wrapText="1"/>
      <protection locked="0"/>
    </xf>
    <xf numFmtId="14" fontId="18" fillId="0" borderId="20" xfId="0" applyNumberFormat="1" applyFont="1" applyBorder="1" applyAlignment="1" applyProtection="1">
      <alignment vertical="center" wrapText="1"/>
      <protection locked="0"/>
    </xf>
    <xf numFmtId="0" fontId="18" fillId="0" borderId="20" xfId="0" applyFont="1" applyBorder="1" applyAlignment="1" applyProtection="1">
      <alignment vertical="center" wrapText="1"/>
      <protection locked="0"/>
    </xf>
    <xf numFmtId="0" fontId="18" fillId="0" borderId="20" xfId="0" applyFont="1" applyBorder="1" applyProtection="1">
      <protection locked="0"/>
    </xf>
    <xf numFmtId="14" fontId="19" fillId="0" borderId="20" xfId="0" applyNumberFormat="1" applyFont="1" applyBorder="1" applyAlignment="1" applyProtection="1">
      <alignment vertical="center" wrapText="1"/>
      <protection locked="0"/>
    </xf>
    <xf numFmtId="0" fontId="0" fillId="0" borderId="20" xfId="0" applyBorder="1" applyProtection="1">
      <protection locked="0"/>
    </xf>
    <xf numFmtId="49" fontId="22" fillId="2" borderId="3" xfId="0" applyNumberFormat="1" applyFont="1" applyFill="1" applyBorder="1" applyAlignment="1" applyProtection="1">
      <alignment horizontal="center" wrapText="1"/>
      <protection locked="0"/>
    </xf>
    <xf numFmtId="0" fontId="0" fillId="0" borderId="0" xfId="0" applyAlignment="1" applyProtection="1">
      <alignment horizontal="center"/>
      <protection locked="0"/>
    </xf>
    <xf numFmtId="14" fontId="0" fillId="0" borderId="0" xfId="0" applyNumberFormat="1" applyAlignment="1" applyProtection="1">
      <alignment horizontal="center"/>
      <protection locked="0"/>
    </xf>
    <xf numFmtId="49" fontId="22" fillId="2" borderId="1" xfId="0" applyNumberFormat="1" applyFont="1" applyFill="1" applyBorder="1" applyAlignment="1" applyProtection="1">
      <alignment horizontal="center" wrapText="1"/>
      <protection locked="0"/>
    </xf>
    <xf numFmtId="14" fontId="22" fillId="2" borderId="1" xfId="0" applyNumberFormat="1" applyFont="1" applyFill="1" applyBorder="1" applyAlignment="1" applyProtection="1">
      <alignment horizontal="center" wrapText="1"/>
      <protection locked="0"/>
    </xf>
    <xf numFmtId="49" fontId="13" fillId="8" borderId="1" xfId="0" applyNumberFormat="1" applyFont="1" applyFill="1" applyBorder="1" applyAlignment="1" applyProtection="1">
      <alignment horizontal="center"/>
      <protection locked="0"/>
    </xf>
    <xf numFmtId="1" fontId="0" fillId="0" borderId="0" xfId="0" applyNumberFormat="1" applyAlignment="1" applyProtection="1">
      <alignment horizontal="center"/>
      <protection locked="0"/>
    </xf>
    <xf numFmtId="2" fontId="0" fillId="0" borderId="0" xfId="0" applyNumberFormat="1" applyAlignment="1" applyProtection="1">
      <alignment horizontal="center"/>
      <protection locked="0"/>
    </xf>
    <xf numFmtId="1" fontId="13" fillId="8" borderId="1" xfId="0" applyNumberFormat="1" applyFont="1" applyFill="1" applyBorder="1" applyAlignment="1" applyProtection="1">
      <alignment horizontal="center"/>
      <protection locked="0"/>
    </xf>
    <xf numFmtId="49" fontId="22" fillId="2" borderId="2" xfId="0" applyNumberFormat="1" applyFont="1" applyFill="1" applyBorder="1" applyAlignment="1" applyProtection="1">
      <alignment horizontal="center" wrapText="1"/>
      <protection locked="0"/>
    </xf>
    <xf numFmtId="1" fontId="13" fillId="8" borderId="2" xfId="0" applyNumberFormat="1" applyFont="1" applyFill="1" applyBorder="1" applyAlignment="1" applyProtection="1">
      <alignment horizontal="center"/>
      <protection locked="0"/>
    </xf>
    <xf numFmtId="49" fontId="21" fillId="2" borderId="15" xfId="0" applyNumberFormat="1" applyFont="1" applyFill="1" applyBorder="1" applyAlignment="1" applyProtection="1">
      <alignment horizontal="center" wrapText="1"/>
      <protection locked="0"/>
    </xf>
    <xf numFmtId="49" fontId="21" fillId="2" borderId="35" xfId="0" applyNumberFormat="1" applyFont="1" applyFill="1" applyBorder="1" applyAlignment="1" applyProtection="1">
      <alignment horizontal="center" wrapText="1"/>
      <protection locked="0"/>
    </xf>
    <xf numFmtId="14" fontId="6" fillId="11" borderId="30" xfId="0" applyNumberFormat="1" applyFont="1" applyFill="1" applyBorder="1" applyAlignment="1" applyProtection="1">
      <alignment horizontal="center" vertical="center" wrapText="1"/>
      <protection locked="0"/>
    </xf>
    <xf numFmtId="0" fontId="6" fillId="11" borderId="31" xfId="0" applyFont="1" applyFill="1" applyBorder="1" applyAlignment="1" applyProtection="1">
      <alignment horizontal="center" vertical="center" wrapText="1"/>
      <protection locked="0"/>
    </xf>
    <xf numFmtId="0" fontId="12" fillId="14" borderId="1" xfId="0" applyFont="1" applyFill="1" applyBorder="1" applyAlignment="1" applyProtection="1">
      <alignment horizontal="center"/>
      <protection locked="0"/>
    </xf>
    <xf numFmtId="49" fontId="26" fillId="2" borderId="1" xfId="0" applyNumberFormat="1" applyFont="1" applyFill="1" applyBorder="1" applyAlignment="1" applyProtection="1">
      <alignment horizontal="center" wrapText="1"/>
      <protection locked="0"/>
    </xf>
    <xf numFmtId="49" fontId="27" fillId="2" borderId="1" xfId="0" applyNumberFormat="1" applyFont="1" applyFill="1" applyBorder="1" applyAlignment="1" applyProtection="1">
      <alignment horizontal="center" wrapText="1"/>
      <protection locked="0"/>
    </xf>
    <xf numFmtId="0" fontId="12" fillId="0" borderId="0" xfId="0" applyFont="1" applyProtection="1">
      <protection locked="0"/>
    </xf>
    <xf numFmtId="0" fontId="12" fillId="0" borderId="1" xfId="0" applyFont="1" applyBorder="1" applyAlignment="1" applyProtection="1">
      <alignment horizontal="center"/>
      <protection locked="0"/>
    </xf>
    <xf numFmtId="49" fontId="28" fillId="2" borderId="1" xfId="0" applyNumberFormat="1" applyFont="1" applyFill="1" applyBorder="1" applyAlignment="1" applyProtection="1">
      <alignment horizontal="center" wrapText="1"/>
      <protection locked="0"/>
    </xf>
    <xf numFmtId="49" fontId="12" fillId="14" borderId="1" xfId="0" applyNumberFormat="1" applyFont="1" applyFill="1" applyBorder="1" applyAlignment="1" applyProtection="1">
      <alignment horizontal="center"/>
      <protection locked="0"/>
    </xf>
    <xf numFmtId="14" fontId="12" fillId="14" borderId="1" xfId="0" applyNumberFormat="1" applyFont="1" applyFill="1" applyBorder="1" applyAlignment="1" applyProtection="1">
      <alignment horizontal="center"/>
      <protection locked="0"/>
    </xf>
    <xf numFmtId="164" fontId="12" fillId="14" borderId="1" xfId="0" applyNumberFormat="1" applyFont="1" applyFill="1" applyBorder="1" applyAlignment="1" applyProtection="1">
      <alignment horizontal="center"/>
      <protection locked="0"/>
    </xf>
    <xf numFmtId="0" fontId="12" fillId="8" borderId="1" xfId="0" applyFont="1" applyFill="1" applyBorder="1" applyAlignment="1" applyProtection="1">
      <alignment horizontal="center"/>
      <protection locked="0"/>
    </xf>
    <xf numFmtId="0" fontId="12" fillId="8" borderId="2" xfId="0" applyFont="1" applyFill="1" applyBorder="1" applyAlignment="1" applyProtection="1">
      <alignment horizontal="center"/>
      <protection locked="0"/>
    </xf>
    <xf numFmtId="14" fontId="12" fillId="0" borderId="0" xfId="0" applyNumberFormat="1" applyFont="1" applyAlignment="1" applyProtection="1">
      <alignment horizontal="left" vertical="top" wrapText="1"/>
      <protection locked="0"/>
    </xf>
    <xf numFmtId="0" fontId="12" fillId="0" borderId="0" xfId="0" applyFont="1" applyAlignment="1" applyProtection="1">
      <alignment horizontal="left" vertical="top" wrapText="1"/>
      <protection locked="0"/>
    </xf>
    <xf numFmtId="0" fontId="12" fillId="0" borderId="0" xfId="0" applyFont="1" applyAlignment="1" applyProtection="1">
      <alignment wrapText="1"/>
      <protection locked="0"/>
    </xf>
    <xf numFmtId="0" fontId="12" fillId="0" borderId="13" xfId="0" applyFont="1" applyBorder="1" applyProtection="1">
      <protection locked="0"/>
    </xf>
    <xf numFmtId="0" fontId="12" fillId="0" borderId="0" xfId="0" applyFont="1" applyAlignment="1" applyProtection="1">
      <alignment horizontal="center"/>
      <protection locked="0"/>
    </xf>
    <xf numFmtId="49" fontId="28" fillId="2" borderId="1" xfId="0" applyNumberFormat="1" applyFont="1" applyFill="1" applyBorder="1" applyAlignment="1" applyProtection="1">
      <alignment horizontal="center"/>
      <protection locked="0"/>
    </xf>
    <xf numFmtId="0" fontId="28" fillId="2" borderId="1" xfId="0" applyFont="1" applyFill="1" applyBorder="1" applyAlignment="1" applyProtection="1">
      <alignment horizontal="center"/>
      <protection locked="0"/>
    </xf>
    <xf numFmtId="0" fontId="12" fillId="0" borderId="14" xfId="0" applyFont="1" applyBorder="1" applyProtection="1">
      <protection locked="0"/>
    </xf>
    <xf numFmtId="164" fontId="12" fillId="0" borderId="0" xfId="0" applyNumberFormat="1" applyFont="1" applyProtection="1">
      <protection locked="0"/>
    </xf>
    <xf numFmtId="164" fontId="12" fillId="4" borderId="1" xfId="0" applyNumberFormat="1" applyFont="1" applyFill="1" applyBorder="1" applyAlignment="1" applyProtection="1">
      <alignment horizontal="center"/>
      <protection locked="0"/>
    </xf>
    <xf numFmtId="14" fontId="12" fillId="5" borderId="1" xfId="0" applyNumberFormat="1" applyFont="1" applyFill="1" applyBorder="1" applyAlignment="1" applyProtection="1">
      <alignment horizontal="center"/>
      <protection locked="0"/>
    </xf>
    <xf numFmtId="14" fontId="12" fillId="5" borderId="3" xfId="0" applyNumberFormat="1" applyFont="1" applyFill="1" applyBorder="1" applyAlignment="1" applyProtection="1">
      <alignment horizontal="center"/>
      <protection locked="0"/>
    </xf>
    <xf numFmtId="0" fontId="16" fillId="14" borderId="4" xfId="0" applyFont="1" applyFill="1" applyBorder="1" applyAlignment="1" applyProtection="1">
      <alignment horizontal="center"/>
      <protection locked="0"/>
    </xf>
    <xf numFmtId="164" fontId="3" fillId="14" borderId="4" xfId="0" applyNumberFormat="1" applyFont="1" applyFill="1" applyBorder="1" applyAlignment="1" applyProtection="1">
      <alignment horizontal="center"/>
      <protection locked="0"/>
    </xf>
    <xf numFmtId="49" fontId="13" fillId="3" borderId="4" xfId="0" applyNumberFormat="1" applyFont="1" applyFill="1" applyBorder="1" applyAlignment="1" applyProtection="1">
      <alignment horizontal="left"/>
      <protection locked="0"/>
    </xf>
    <xf numFmtId="49" fontId="13" fillId="3" borderId="3" xfId="0" applyNumberFormat="1" applyFont="1" applyFill="1" applyBorder="1" applyAlignment="1" applyProtection="1">
      <alignment horizontal="left"/>
      <protection locked="0"/>
    </xf>
    <xf numFmtId="49" fontId="31" fillId="8" borderId="3" xfId="0" applyNumberFormat="1" applyFont="1" applyFill="1" applyBorder="1" applyAlignment="1" applyProtection="1">
      <alignment horizontal="left"/>
      <protection locked="0"/>
    </xf>
    <xf numFmtId="0" fontId="17" fillId="14" borderId="15" xfId="0" applyFont="1" applyFill="1" applyBorder="1" applyAlignment="1" applyProtection="1">
      <alignment horizontal="left"/>
      <protection locked="0"/>
    </xf>
    <xf numFmtId="14" fontId="0" fillId="0" borderId="35" xfId="0" applyNumberFormat="1" applyBorder="1" applyAlignment="1" applyProtection="1">
      <alignment horizontal="center"/>
      <protection locked="0"/>
    </xf>
    <xf numFmtId="0" fontId="12" fillId="0" borderId="35" xfId="0" applyFont="1" applyBorder="1" applyAlignment="1" applyProtection="1">
      <alignment horizontal="center" wrapText="1"/>
      <protection locked="0"/>
    </xf>
    <xf numFmtId="0" fontId="0" fillId="0" borderId="35" xfId="0" applyBorder="1" applyAlignment="1" applyProtection="1">
      <alignment horizontal="center" wrapText="1"/>
      <protection locked="0"/>
    </xf>
    <xf numFmtId="0" fontId="0" fillId="0" borderId="35" xfId="0" applyBorder="1" applyAlignment="1" applyProtection="1">
      <alignment horizontal="center"/>
      <protection locked="0"/>
    </xf>
    <xf numFmtId="49" fontId="3" fillId="3" borderId="3" xfId="0" applyNumberFormat="1" applyFont="1" applyFill="1" applyBorder="1" applyAlignment="1" applyProtection="1">
      <alignment horizontal="left"/>
      <protection locked="0"/>
    </xf>
    <xf numFmtId="49" fontId="12" fillId="14" borderId="1" xfId="0" applyNumberFormat="1" applyFont="1" applyFill="1" applyBorder="1" applyAlignment="1">
      <alignment horizontal="center"/>
    </xf>
    <xf numFmtId="14" fontId="12" fillId="14" borderId="1" xfId="0" applyNumberFormat="1" applyFont="1" applyFill="1" applyBorder="1" applyAlignment="1">
      <alignment horizontal="center"/>
    </xf>
    <xf numFmtId="164" fontId="12" fillId="4" borderId="1" xfId="0" applyNumberFormat="1" applyFont="1" applyFill="1" applyBorder="1" applyAlignment="1">
      <alignment horizontal="center"/>
    </xf>
    <xf numFmtId="164" fontId="12" fillId="14" borderId="1" xfId="0" applyNumberFormat="1" applyFont="1" applyFill="1" applyBorder="1" applyAlignment="1">
      <alignment horizontal="center"/>
    </xf>
    <xf numFmtId="0" fontId="12" fillId="8" borderId="1" xfId="0" applyFont="1" applyFill="1" applyBorder="1" applyAlignment="1">
      <alignment horizontal="center"/>
    </xf>
    <xf numFmtId="14" fontId="12" fillId="5" borderId="1" xfId="0" applyNumberFormat="1" applyFont="1" applyFill="1" applyBorder="1" applyAlignment="1">
      <alignment horizontal="center"/>
    </xf>
    <xf numFmtId="0" fontId="12" fillId="8" borderId="2" xfId="0" applyFont="1" applyFill="1" applyBorder="1" applyAlignment="1">
      <alignment horizontal="center"/>
    </xf>
    <xf numFmtId="0" fontId="12" fillId="0" borderId="1" xfId="0" applyFont="1" applyBorder="1" applyAlignment="1">
      <alignment horizontal="center"/>
    </xf>
    <xf numFmtId="14" fontId="12" fillId="5" borderId="3" xfId="0" applyNumberFormat="1" applyFont="1" applyFill="1" applyBorder="1" applyAlignment="1">
      <alignment horizontal="center"/>
    </xf>
    <xf numFmtId="0" fontId="12" fillId="14" borderId="1" xfId="0" applyFont="1" applyFill="1" applyBorder="1" applyAlignment="1">
      <alignment horizontal="center"/>
    </xf>
    <xf numFmtId="0" fontId="14" fillId="0" borderId="0" xfId="0" applyFont="1" applyProtection="1">
      <protection locked="0"/>
    </xf>
    <xf numFmtId="49" fontId="17" fillId="14" borderId="3" xfId="0" applyNumberFormat="1" applyFont="1" applyFill="1" applyBorder="1" applyAlignment="1" applyProtection="1">
      <alignment horizontal="left"/>
      <protection locked="0"/>
    </xf>
    <xf numFmtId="0" fontId="12" fillId="0" borderId="0" xfId="0" applyFont="1"/>
    <xf numFmtId="49" fontId="17" fillId="14" borderId="3" xfId="0" applyNumberFormat="1" applyFont="1" applyFill="1" applyBorder="1" applyAlignment="1">
      <alignment horizontal="left"/>
    </xf>
    <xf numFmtId="0" fontId="29" fillId="0" borderId="1" xfId="0" applyFont="1" applyBorder="1" applyAlignment="1">
      <alignment horizontal="center" vertical="center"/>
    </xf>
    <xf numFmtId="0" fontId="12" fillId="9" borderId="1" xfId="0" applyFont="1" applyFill="1" applyBorder="1"/>
    <xf numFmtId="0" fontId="12" fillId="10" borderId="1" xfId="0" applyFont="1" applyFill="1" applyBorder="1"/>
    <xf numFmtId="0" fontId="12" fillId="12" borderId="1" xfId="0" applyFont="1" applyFill="1" applyBorder="1"/>
    <xf numFmtId="164" fontId="12" fillId="6" borderId="4" xfId="0" applyNumberFormat="1" applyFont="1" applyFill="1" applyBorder="1" applyAlignment="1">
      <alignment horizontal="left"/>
    </xf>
    <xf numFmtId="0" fontId="12" fillId="13" borderId="1" xfId="0" applyFont="1" applyFill="1" applyBorder="1" applyAlignment="1">
      <alignment horizontal="left"/>
    </xf>
    <xf numFmtId="0" fontId="12" fillId="5" borderId="1" xfId="0" applyFont="1" applyFill="1" applyBorder="1" applyAlignment="1">
      <alignment horizontal="left" wrapText="1"/>
    </xf>
    <xf numFmtId="49" fontId="13" fillId="16" borderId="3" xfId="0" applyNumberFormat="1" applyFont="1" applyFill="1" applyBorder="1" applyAlignment="1" applyProtection="1">
      <alignment horizontal="right"/>
      <protection locked="0"/>
    </xf>
    <xf numFmtId="164" fontId="3" fillId="16" borderId="1" xfId="0" applyNumberFormat="1" applyFont="1" applyFill="1" applyBorder="1" applyAlignment="1" applyProtection="1">
      <alignment horizontal="center"/>
      <protection locked="0"/>
    </xf>
    <xf numFmtId="49" fontId="13" fillId="16" borderId="1" xfId="0" applyNumberFormat="1" applyFont="1" applyFill="1" applyBorder="1" applyAlignment="1" applyProtection="1">
      <alignment horizontal="left"/>
      <protection locked="0"/>
    </xf>
    <xf numFmtId="2" fontId="13" fillId="3" borderId="1" xfId="0" applyNumberFormat="1" applyFont="1" applyFill="1" applyBorder="1" applyAlignment="1" applyProtection="1">
      <alignment horizontal="center" vertical="center"/>
      <protection locked="0"/>
    </xf>
    <xf numFmtId="164" fontId="13" fillId="16" borderId="1" xfId="0" applyNumberFormat="1" applyFont="1" applyFill="1" applyBorder="1" applyAlignment="1" applyProtection="1">
      <alignment horizontal="center"/>
      <protection locked="0"/>
    </xf>
    <xf numFmtId="14" fontId="13" fillId="4" borderId="2" xfId="0" applyNumberFormat="1" applyFont="1" applyFill="1" applyBorder="1" applyAlignment="1" applyProtection="1">
      <alignment horizontal="center"/>
      <protection locked="0"/>
    </xf>
    <xf numFmtId="14" fontId="13" fillId="5" borderId="1" xfId="0" applyNumberFormat="1" applyFont="1" applyFill="1" applyBorder="1" applyAlignment="1" applyProtection="1">
      <alignment horizontal="center"/>
      <protection locked="0"/>
    </xf>
    <xf numFmtId="14" fontId="0" fillId="0" borderId="0" xfId="0" applyNumberFormat="1" applyProtection="1">
      <protection locked="0"/>
    </xf>
    <xf numFmtId="49" fontId="31" fillId="3" borderId="3" xfId="0" applyNumberFormat="1" applyFont="1" applyFill="1" applyBorder="1" applyAlignment="1">
      <alignment horizontal="left"/>
    </xf>
    <xf numFmtId="0" fontId="16" fillId="14" borderId="4" xfId="0" applyFont="1" applyFill="1" applyBorder="1" applyAlignment="1">
      <alignment horizontal="center"/>
    </xf>
    <xf numFmtId="164" fontId="3" fillId="14" borderId="4" xfId="0" applyNumberFormat="1" applyFont="1" applyFill="1" applyBorder="1" applyAlignment="1">
      <alignment horizontal="center"/>
    </xf>
    <xf numFmtId="49" fontId="13" fillId="3" borderId="4" xfId="0" applyNumberFormat="1" applyFont="1" applyFill="1" applyBorder="1" applyAlignment="1">
      <alignment horizontal="left"/>
    </xf>
    <xf numFmtId="2" fontId="13" fillId="3" borderId="1" xfId="0" applyNumberFormat="1" applyFont="1" applyFill="1" applyBorder="1" applyAlignment="1">
      <alignment horizontal="center"/>
    </xf>
    <xf numFmtId="164" fontId="3" fillId="3" borderId="1" xfId="0" applyNumberFormat="1" applyFont="1" applyFill="1" applyBorder="1" applyAlignment="1">
      <alignment horizontal="center"/>
    </xf>
    <xf numFmtId="14" fontId="13" fillId="4" borderId="2" xfId="0" applyNumberFormat="1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/>
    </xf>
    <xf numFmtId="0" fontId="3" fillId="14" borderId="2" xfId="0" applyFont="1" applyFill="1" applyBorder="1" applyAlignment="1">
      <alignment horizontal="center"/>
    </xf>
    <xf numFmtId="14" fontId="0" fillId="8" borderId="1" xfId="0" applyNumberFormat="1" applyFill="1" applyBorder="1" applyAlignment="1">
      <alignment horizontal="center"/>
    </xf>
    <xf numFmtId="14" fontId="13" fillId="5" borderId="1" xfId="0" applyNumberFormat="1" applyFont="1" applyFill="1" applyBorder="1" applyAlignment="1">
      <alignment horizontal="center"/>
    </xf>
    <xf numFmtId="164" fontId="13" fillId="14" borderId="1" xfId="0" applyNumberFormat="1" applyFont="1" applyFill="1" applyBorder="1" applyAlignment="1">
      <alignment horizontal="center"/>
    </xf>
    <xf numFmtId="0" fontId="0" fillId="8" borderId="1" xfId="0" applyFill="1" applyBorder="1" applyAlignment="1">
      <alignment wrapText="1"/>
    </xf>
    <xf numFmtId="14" fontId="0" fillId="8" borderId="1" xfId="0" applyNumberFormat="1" applyFill="1" applyBorder="1" applyAlignment="1">
      <alignment wrapText="1"/>
    </xf>
    <xf numFmtId="49" fontId="2" fillId="3" borderId="2" xfId="0" applyNumberFormat="1" applyFont="1" applyFill="1" applyBorder="1" applyAlignment="1">
      <alignment horizontal="center"/>
    </xf>
    <xf numFmtId="0" fontId="16" fillId="14" borderId="1" xfId="0" applyFont="1" applyFill="1" applyBorder="1" applyAlignment="1">
      <alignment horizontal="center"/>
    </xf>
    <xf numFmtId="164" fontId="3" fillId="14" borderId="1" xfId="0" applyNumberFormat="1" applyFont="1" applyFill="1" applyBorder="1" applyAlignment="1">
      <alignment horizontal="center"/>
    </xf>
    <xf numFmtId="49" fontId="13" fillId="3" borderId="1" xfId="0" applyNumberFormat="1" applyFont="1" applyFill="1" applyBorder="1" applyAlignment="1">
      <alignment horizontal="left"/>
    </xf>
    <xf numFmtId="0" fontId="11" fillId="0" borderId="14" xfId="0" applyFont="1" applyBorder="1" applyAlignment="1">
      <alignment horizontal="center"/>
    </xf>
    <xf numFmtId="0" fontId="0" fillId="12" borderId="1" xfId="0" applyFill="1" applyBorder="1" applyAlignment="1">
      <alignment horizontal="left"/>
    </xf>
    <xf numFmtId="0" fontId="0" fillId="7" borderId="0" xfId="0" applyFill="1" applyAlignment="1">
      <alignment wrapText="1"/>
    </xf>
    <xf numFmtId="0" fontId="0" fillId="13" borderId="1" xfId="0" applyFill="1" applyBorder="1" applyAlignment="1">
      <alignment horizontal="left"/>
    </xf>
    <xf numFmtId="0" fontId="0" fillId="5" borderId="1" xfId="0" applyFill="1" applyBorder="1" applyAlignment="1">
      <alignment horizontal="left" wrapText="1"/>
    </xf>
    <xf numFmtId="10" fontId="0" fillId="0" borderId="0" xfId="0" applyNumberFormat="1" applyProtection="1">
      <protection locked="0"/>
    </xf>
    <xf numFmtId="9" fontId="0" fillId="0" borderId="0" xfId="0" applyNumberFormat="1" applyProtection="1">
      <protection locked="0"/>
    </xf>
    <xf numFmtId="10" fontId="22" fillId="2" borderId="1" xfId="0" applyNumberFormat="1" applyFont="1" applyFill="1" applyBorder="1" applyAlignment="1" applyProtection="1">
      <alignment horizontal="center" wrapText="1"/>
      <protection locked="0"/>
    </xf>
    <xf numFmtId="9" fontId="22" fillId="2" borderId="17" xfId="0" applyNumberFormat="1" applyFont="1" applyFill="1" applyBorder="1" applyAlignment="1" applyProtection="1">
      <alignment horizontal="center" wrapText="1"/>
      <protection locked="0"/>
    </xf>
    <xf numFmtId="1" fontId="13" fillId="5" borderId="1" xfId="0" applyNumberFormat="1" applyFont="1" applyFill="1" applyBorder="1" applyAlignment="1" applyProtection="1">
      <alignment horizontal="center"/>
      <protection locked="0"/>
    </xf>
    <xf numFmtId="9" fontId="13" fillId="5" borderId="1" xfId="0" applyNumberFormat="1" applyFont="1" applyFill="1" applyBorder="1" applyAlignment="1" applyProtection="1">
      <alignment horizontal="center"/>
      <protection locked="0"/>
    </xf>
    <xf numFmtId="9" fontId="13" fillId="5" borderId="17" xfId="0" applyNumberFormat="1" applyFont="1" applyFill="1" applyBorder="1" applyAlignment="1" applyProtection="1">
      <alignment horizontal="center"/>
      <protection locked="0"/>
    </xf>
    <xf numFmtId="49" fontId="31" fillId="8" borderId="3" xfId="0" applyNumberFormat="1" applyFont="1" applyFill="1" applyBorder="1" applyAlignment="1">
      <alignment horizontal="left"/>
    </xf>
    <xf numFmtId="49" fontId="13" fillId="8" borderId="1" xfId="0" applyNumberFormat="1" applyFont="1" applyFill="1" applyBorder="1" applyAlignment="1">
      <alignment horizontal="center"/>
    </xf>
    <xf numFmtId="14" fontId="13" fillId="8" borderId="1" xfId="0" applyNumberFormat="1" applyFont="1" applyFill="1" applyBorder="1" applyAlignment="1">
      <alignment horizontal="center"/>
    </xf>
    <xf numFmtId="1" fontId="13" fillId="5" borderId="1" xfId="0" applyNumberFormat="1" applyFont="1" applyFill="1" applyBorder="1" applyAlignment="1">
      <alignment horizontal="center"/>
    </xf>
    <xf numFmtId="1" fontId="13" fillId="8" borderId="1" xfId="0" applyNumberFormat="1" applyFont="1" applyFill="1" applyBorder="1" applyAlignment="1">
      <alignment horizontal="center"/>
    </xf>
    <xf numFmtId="9" fontId="13" fillId="5" borderId="1" xfId="0" applyNumberFormat="1" applyFont="1" applyFill="1" applyBorder="1" applyAlignment="1">
      <alignment horizontal="center"/>
    </xf>
    <xf numFmtId="9" fontId="13" fillId="5" borderId="17" xfId="0" applyNumberFormat="1" applyFont="1" applyFill="1" applyBorder="1" applyAlignment="1">
      <alignment horizontal="center"/>
    </xf>
    <xf numFmtId="1" fontId="13" fillId="8" borderId="2" xfId="0" applyNumberFormat="1" applyFont="1" applyFill="1" applyBorder="1" applyAlignment="1">
      <alignment horizontal="center"/>
    </xf>
    <xf numFmtId="0" fontId="11" fillId="0" borderId="1" xfId="0" applyFont="1" applyBorder="1" applyAlignment="1">
      <alignment horizontal="center" vertical="center"/>
    </xf>
    <xf numFmtId="0" fontId="0" fillId="12" borderId="1" xfId="0" applyFill="1" applyBorder="1"/>
    <xf numFmtId="0" fontId="16" fillId="5" borderId="4" xfId="0" applyFont="1" applyFill="1" applyBorder="1" applyAlignment="1" applyProtection="1">
      <alignment horizontal="center"/>
      <protection locked="0"/>
    </xf>
    <xf numFmtId="0" fontId="0" fillId="5" borderId="35" xfId="0" applyFill="1" applyBorder="1" applyAlignment="1" applyProtection="1">
      <alignment wrapText="1"/>
      <protection locked="0"/>
    </xf>
    <xf numFmtId="0" fontId="0" fillId="5" borderId="35" xfId="0" applyFill="1" applyBorder="1" applyAlignment="1" applyProtection="1">
      <alignment horizontal="center"/>
      <protection locked="0"/>
    </xf>
    <xf numFmtId="0" fontId="17" fillId="14" borderId="15" xfId="0" applyFont="1" applyFill="1" applyBorder="1" applyAlignment="1">
      <alignment horizontal="left"/>
    </xf>
    <xf numFmtId="0" fontId="16" fillId="5" borderId="4" xfId="0" applyFont="1" applyFill="1" applyBorder="1" applyAlignment="1">
      <alignment horizontal="center"/>
    </xf>
    <xf numFmtId="0" fontId="0" fillId="5" borderId="35" xfId="0" applyFill="1" applyBorder="1" applyAlignment="1">
      <alignment wrapText="1"/>
    </xf>
    <xf numFmtId="14" fontId="0" fillId="0" borderId="35" xfId="0" applyNumberFormat="1" applyBorder="1" applyAlignment="1">
      <alignment horizontal="center"/>
    </xf>
    <xf numFmtId="0" fontId="12" fillId="0" borderId="35" xfId="0" applyFont="1" applyBorder="1" applyAlignment="1">
      <alignment horizontal="center" wrapText="1"/>
    </xf>
    <xf numFmtId="0" fontId="0" fillId="0" borderId="35" xfId="0" applyBorder="1" applyAlignment="1">
      <alignment horizontal="center" wrapText="1"/>
    </xf>
    <xf numFmtId="0" fontId="0" fillId="0" borderId="35" xfId="0" applyBorder="1" applyAlignment="1">
      <alignment horizontal="center"/>
    </xf>
    <xf numFmtId="0" fontId="0" fillId="5" borderId="35" xfId="0" applyFill="1" applyBorder="1" applyAlignment="1">
      <alignment horizontal="center"/>
    </xf>
    <xf numFmtId="0" fontId="16" fillId="5" borderId="1" xfId="0" applyFont="1" applyFill="1" applyBorder="1" applyAlignment="1">
      <alignment horizontal="center"/>
    </xf>
    <xf numFmtId="0" fontId="0" fillId="5" borderId="1" xfId="0" applyFill="1" applyBorder="1" applyAlignment="1">
      <alignment wrapText="1"/>
    </xf>
    <xf numFmtId="14" fontId="0" fillId="0" borderId="1" xfId="0" applyNumberFormat="1" applyBorder="1" applyAlignment="1">
      <alignment horizontal="center"/>
    </xf>
    <xf numFmtId="0" fontId="12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5" borderId="1" xfId="0" applyFill="1" applyBorder="1" applyAlignment="1">
      <alignment horizontal="center"/>
    </xf>
    <xf numFmtId="0" fontId="11" fillId="0" borderId="33" xfId="0" applyFont="1" applyBorder="1" applyAlignment="1">
      <alignment horizontal="center" wrapText="1"/>
    </xf>
    <xf numFmtId="0" fontId="0" fillId="15" borderId="34" xfId="0" applyFill="1" applyBorder="1"/>
    <xf numFmtId="0" fontId="0" fillId="5" borderId="34" xfId="0" applyFill="1" applyBorder="1" applyAlignment="1">
      <alignment wrapText="1"/>
    </xf>
    <xf numFmtId="0" fontId="7" fillId="0" borderId="0" xfId="0" applyFont="1" applyProtection="1">
      <protection locked="0"/>
    </xf>
    <xf numFmtId="0" fontId="30" fillId="0" borderId="0" xfId="1" applyFont="1" applyProtection="1">
      <protection locked="0"/>
    </xf>
    <xf numFmtId="0" fontId="24" fillId="0" borderId="0" xfId="1" applyFont="1" applyProtection="1">
      <protection locked="0"/>
    </xf>
    <xf numFmtId="0" fontId="11" fillId="0" borderId="0" xfId="0" applyFont="1" applyProtection="1">
      <protection locked="0"/>
    </xf>
    <xf numFmtId="0" fontId="25" fillId="0" borderId="0" xfId="1" applyFont="1" applyProtection="1">
      <protection locked="0"/>
    </xf>
    <xf numFmtId="0" fontId="9" fillId="0" borderId="18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9" fillId="0" borderId="23" xfId="0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4" fillId="8" borderId="20" xfId="0" applyFont="1" applyFill="1" applyBorder="1" applyAlignment="1">
      <alignment horizontal="center" vertical="center" wrapText="1"/>
    </xf>
    <xf numFmtId="0" fontId="10" fillId="0" borderId="21" xfId="0" applyFont="1" applyBorder="1" applyAlignment="1">
      <alignment horizontal="center" vertical="center" wrapText="1"/>
    </xf>
    <xf numFmtId="0" fontId="10" fillId="0" borderId="22" xfId="0" applyFont="1" applyBorder="1" applyAlignment="1">
      <alignment horizontal="center" vertical="center" wrapText="1"/>
    </xf>
    <xf numFmtId="0" fontId="6" fillId="11" borderId="24" xfId="0" applyFont="1" applyFill="1" applyBorder="1" applyAlignment="1">
      <alignment horizontal="right" vertical="center" wrapText="1"/>
    </xf>
    <xf numFmtId="0" fontId="6" fillId="11" borderId="32" xfId="0" applyFont="1" applyFill="1" applyBorder="1" applyAlignment="1">
      <alignment horizontal="right" vertical="center" wrapText="1"/>
    </xf>
    <xf numFmtId="0" fontId="6" fillId="11" borderId="20" xfId="0" applyFont="1" applyFill="1" applyBorder="1" applyAlignment="1">
      <alignment horizontal="right" vertical="center" wrapText="1"/>
    </xf>
    <xf numFmtId="0" fontId="0" fillId="11" borderId="20" xfId="0" applyFill="1" applyBorder="1" applyAlignment="1" applyProtection="1">
      <alignment horizontal="left" vertical="center" wrapText="1"/>
      <protection locked="0"/>
    </xf>
    <xf numFmtId="0" fontId="0" fillId="11" borderId="25" xfId="0" applyFill="1" applyBorder="1" applyAlignment="1" applyProtection="1">
      <alignment horizontal="left" vertical="center" wrapText="1"/>
      <protection locked="0"/>
    </xf>
    <xf numFmtId="0" fontId="4" fillId="0" borderId="20" xfId="0" applyFont="1" applyBorder="1" applyAlignment="1">
      <alignment horizontal="center" vertical="center" wrapText="1"/>
    </xf>
    <xf numFmtId="0" fontId="4" fillId="0" borderId="26" xfId="0" applyFont="1" applyBorder="1" applyAlignment="1">
      <alignment horizontal="center" vertical="center" wrapText="1"/>
    </xf>
    <xf numFmtId="0" fontId="4" fillId="0" borderId="20" xfId="0" applyFont="1" applyBorder="1" applyAlignment="1" applyProtection="1">
      <alignment horizontal="center" vertical="center" wrapText="1"/>
      <protection locked="0"/>
    </xf>
    <xf numFmtId="49" fontId="12" fillId="14" borderId="3" xfId="0" applyNumberFormat="1" applyFont="1" applyFill="1" applyBorder="1" applyAlignment="1">
      <alignment horizontal="left"/>
    </xf>
    <xf numFmtId="49" fontId="3" fillId="6" borderId="3" xfId="0" applyNumberFormat="1" applyFont="1" applyFill="1" applyBorder="1" applyAlignment="1">
      <alignment horizontal="left"/>
    </xf>
    <xf numFmtId="49" fontId="3" fillId="8" borderId="3" xfId="0" applyNumberFormat="1" applyFont="1" applyFill="1" applyBorder="1" applyAlignment="1">
      <alignment horizontal="left"/>
    </xf>
    <xf numFmtId="0" fontId="12" fillId="14" borderId="3" xfId="0" applyFont="1" applyFill="1" applyBorder="1" applyAlignment="1">
      <alignment horizontal="left"/>
    </xf>
  </cellXfs>
  <cellStyles count="2">
    <cellStyle name="Hyperlink" xfId="1" builtinId="8"/>
    <cellStyle name="Normal" xfId="0" builtinId="0"/>
  </cellStyles>
  <dxfs count="10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theme="7" tint="0.79998168889431442"/>
        </patternFill>
      </fill>
    </dxf>
    <dxf>
      <font>
        <color theme="1"/>
      </font>
      <fill>
        <patternFill patternType="solid">
          <bgColor theme="7" tint="0.79998168889431442"/>
        </patternFill>
      </fill>
    </dxf>
    <dxf>
      <fill>
        <patternFill>
          <bgColor rgb="FFFFAFAF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0"/>
        </patternFill>
      </fill>
    </dxf>
    <dxf>
      <font>
        <color rgb="FFC00000"/>
      </font>
      <fill>
        <patternFill patternType="solid">
          <fgColor rgb="FFFFB7B7"/>
          <bgColor rgb="FFFBC5C5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0" tint="-0.14996795556505021"/>
        </patternFill>
      </fill>
    </dxf>
    <dxf>
      <font>
        <color rgb="FFC00000"/>
      </font>
      <fill>
        <patternFill>
          <bgColor rgb="FFF8BABA"/>
        </patternFill>
      </fill>
    </dxf>
    <dxf>
      <fill>
        <patternFill patternType="solid">
          <bgColor theme="7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numFmt numFmtId="0" formatCode="General"/>
      <fill>
        <patternFill patternType="solid">
          <fgColor indexed="64"/>
          <bgColor theme="0" tint="-0.14999847407452621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protection locked="0" hidden="0"/>
    </dxf>
    <dxf>
      <fill>
        <patternFill patternType="solid">
          <fgColor indexed="64"/>
          <bgColor theme="0" tint="-0.1499984740745262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 tint="-0.14999847407452621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Calibri"/>
        <scheme val="minor"/>
      </font>
      <numFmt numFmtId="30" formatCode="@"/>
      <alignment horizontal="right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border outline="0">
        <left style="thin">
          <color indexed="64"/>
        </left>
        <top style="thin">
          <color indexed="64"/>
        </top>
        <bottom style="thin">
          <color indexed="64"/>
        </bottom>
      </border>
    </dxf>
    <dxf>
      <protection locked="0" hidden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FFFFFF"/>
        <name val="Calibri Light"/>
        <scheme val="major"/>
      </font>
      <numFmt numFmtId="30" formatCode="@"/>
      <fill>
        <patternFill patternType="solid">
          <fgColor rgb="FFFFFFFF"/>
          <bgColor rgb="FF0B64A0"/>
        </patternFill>
      </fill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333333"/>
        <name val="Arial"/>
        <family val="2"/>
        <scheme val="none"/>
      </font>
      <numFmt numFmtId="1" formatCode="0"/>
      <fill>
        <patternFill patternType="solid">
          <fgColor rgb="FFFFFFFF"/>
          <bgColor rgb="FFF8FBFC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333333"/>
        <name val="Arial"/>
        <family val="2"/>
        <scheme val="none"/>
      </font>
      <numFmt numFmtId="1" formatCode="0"/>
      <fill>
        <patternFill patternType="solid">
          <fgColor rgb="FFFFFFFF"/>
          <bgColor rgb="FFF8FBFC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333333"/>
        <name val="Arial"/>
        <family val="2"/>
        <scheme val="none"/>
      </font>
      <numFmt numFmtId="1" formatCode="0"/>
      <fill>
        <patternFill patternType="solid">
          <fgColor rgb="FFFFFFFF"/>
          <bgColor rgb="FFF8FBFC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333333"/>
        <name val="Arial"/>
        <family val="2"/>
        <scheme val="none"/>
      </font>
      <numFmt numFmtId="1" formatCode="0"/>
      <fill>
        <patternFill patternType="solid">
          <fgColor rgb="FFFFFFFF"/>
          <bgColor rgb="FFF8FBFC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333333"/>
        <name val="Arial"/>
        <family val="2"/>
        <scheme val="none"/>
      </font>
      <numFmt numFmtId="1" formatCode="0"/>
      <fill>
        <patternFill patternType="solid">
          <fgColor rgb="FFFFFFFF"/>
          <bgColor rgb="FFF8FBFC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333333"/>
        <name val="Arial"/>
        <family val="2"/>
        <scheme val="none"/>
      </font>
      <numFmt numFmtId="1" formatCode="0"/>
      <fill>
        <patternFill patternType="solid">
          <fgColor rgb="FFFFFFFF"/>
          <bgColor rgb="FFF8FBFC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333333"/>
        <name val="Arial"/>
        <family val="2"/>
        <scheme val="none"/>
      </font>
      <numFmt numFmtId="1" formatCode="0"/>
      <fill>
        <patternFill patternType="solid">
          <fgColor rgb="FFFFFFFF"/>
          <bgColor rgb="FFF8FBFC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333333"/>
        <name val="Arial"/>
        <family val="2"/>
        <scheme val="none"/>
      </font>
      <numFmt numFmtId="1" formatCode="0"/>
      <fill>
        <patternFill patternType="solid">
          <fgColor rgb="FFFFFFFF"/>
          <bgColor rgb="FFF8FBFC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333333"/>
        <name val="Arial"/>
        <family val="2"/>
        <scheme val="none"/>
      </font>
      <numFmt numFmtId="1" formatCode="0"/>
      <fill>
        <patternFill patternType="solid">
          <fgColor indexed="64"/>
          <bgColor rgb="FFFFFF0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333333"/>
        <name val="Arial"/>
        <family val="2"/>
        <scheme val="none"/>
      </font>
      <numFmt numFmtId="1" formatCode="0"/>
      <fill>
        <patternFill patternType="solid">
          <fgColor indexed="64"/>
          <bgColor rgb="FFFFFF0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333333"/>
        <name val="Arial"/>
        <family val="2"/>
        <scheme val="none"/>
      </font>
      <numFmt numFmtId="1" formatCode="0"/>
      <fill>
        <patternFill patternType="solid">
          <fgColor indexed="64"/>
          <bgColor rgb="FFFFFF0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Calibri"/>
        <scheme val="minor"/>
      </font>
      <numFmt numFmtId="1" formatCode="0"/>
      <fill>
        <patternFill patternType="solid">
          <fgColor rgb="FFFFFFFF"/>
          <bgColor rgb="FFF8FBFC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Calibri"/>
        <scheme val="minor"/>
      </font>
      <numFmt numFmtId="13" formatCode="0%"/>
      <fill>
        <patternFill patternType="solid">
          <fgColor indexed="64"/>
          <bgColor theme="0" tint="-0.14999847407452621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Calibri"/>
        <scheme val="minor"/>
      </font>
      <numFmt numFmtId="13" formatCode="0%"/>
      <fill>
        <patternFill patternType="solid">
          <fgColor indexed="64"/>
          <bgColor theme="0" tint="-0.14999847407452621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Calibri"/>
        <scheme val="minor"/>
      </font>
      <numFmt numFmtId="1" formatCode="0"/>
      <fill>
        <patternFill patternType="solid">
          <fgColor rgb="FFFFFFFF"/>
          <bgColor rgb="FFF8FBFC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Calibri"/>
        <scheme val="minor"/>
      </font>
      <numFmt numFmtId="1" formatCode="0"/>
      <fill>
        <patternFill patternType="solid">
          <fgColor indexed="64"/>
          <bgColor theme="0" tint="-0.14999847407452621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Calibri"/>
        <scheme val="minor"/>
      </font>
      <numFmt numFmtId="19" formatCode="m/d/yyyy"/>
      <fill>
        <patternFill patternType="solid">
          <fgColor rgb="FFFFFFFF"/>
          <bgColor rgb="FFF8FBFC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Calibri"/>
        <scheme val="minor"/>
      </font>
      <numFmt numFmtId="19" formatCode="m/d/yyyy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Calibri"/>
        <scheme val="minor"/>
      </font>
      <numFmt numFmtId="19" formatCode="m/d/yyyy"/>
      <fill>
        <patternFill patternType="solid">
          <fgColor rgb="FFFFFFFF"/>
          <bgColor rgb="FFF8FBFC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Calibri"/>
        <scheme val="minor"/>
      </font>
      <numFmt numFmtId="30" formatCode="@"/>
      <fill>
        <patternFill patternType="solid">
          <fgColor rgb="FFFFFFFF"/>
          <bgColor rgb="FFF8FBFC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Calibri"/>
        <scheme val="minor"/>
      </font>
      <numFmt numFmtId="30" formatCode="@"/>
      <fill>
        <patternFill patternType="solid">
          <fgColor rgb="FFFFFFFF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333333"/>
        <name val="Calibri"/>
        <scheme val="minor"/>
      </font>
      <numFmt numFmtId="30" formatCode="@"/>
      <fill>
        <patternFill patternType="solid">
          <fgColor rgb="FFFFFFFF"/>
          <bgColor rgb="FFF8FBFC"/>
        </patternFill>
      </fill>
      <alignment horizontal="right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 outline="0"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333333"/>
        <name val="Arial"/>
        <family val="2"/>
        <scheme val="none"/>
      </font>
      <numFmt numFmtId="30" formatCode="@"/>
      <fill>
        <patternFill patternType="solid">
          <fgColor rgb="FFFFFFFF"/>
          <bgColor rgb="FFF8FBFC"/>
        </patternFill>
      </fill>
      <alignment horizontal="center" vertical="bottom" textRotation="0" wrapText="0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FFFFFF"/>
        <name val="Calibri"/>
        <scheme val="minor"/>
      </font>
      <numFmt numFmtId="30" formatCode="@"/>
      <fill>
        <patternFill patternType="solid">
          <fgColor rgb="FFFFFFFF"/>
          <bgColor rgb="FF0B64A0"/>
        </patternFill>
      </fill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333333"/>
        <name val="Arial"/>
        <family val="2"/>
        <scheme val="none"/>
      </font>
      <numFmt numFmtId="30" formatCode="@"/>
      <fill>
        <patternFill patternType="solid">
          <fgColor rgb="FFFFFFFF"/>
          <bgColor rgb="FFFFFFFF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numFmt numFmtId="19" formatCode="m/d/yyyy"/>
      <fill>
        <patternFill patternType="solid">
          <fgColor indexed="64"/>
          <bgColor theme="0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numFmt numFmtId="19" formatCode="m/d/yyyy"/>
      <fill>
        <patternFill patternType="solid">
          <fgColor indexed="64"/>
          <bgColor theme="0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ill>
        <patternFill patternType="solid">
          <fgColor indexed="64"/>
          <bgColor theme="0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ill>
        <patternFill patternType="solid">
          <fgColor indexed="64"/>
          <bgColor theme="0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Calibri"/>
        <scheme val="minor"/>
      </font>
      <numFmt numFmtId="164" formatCode="mm/dd/yyyy"/>
      <fill>
        <patternFill patternType="solid">
          <fgColor rgb="FFFFFFFF"/>
          <bgColor rgb="FFF8FBFC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Calibri"/>
        <scheme val="minor"/>
      </font>
      <numFmt numFmtId="19" formatCode="m/d/yyyy"/>
      <fill>
        <patternFill patternType="solid">
          <fgColor indexed="64"/>
          <bgColor theme="0" tint="-0.14999847407452621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numFmt numFmtId="19" formatCode="m/d/yyyy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Calibri"/>
        <family val="2"/>
        <scheme val="minor"/>
      </font>
      <fill>
        <patternFill patternType="solid">
          <fgColor rgb="FFFFFFFF"/>
          <bgColor rgb="FFFFFFFF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Calibri"/>
        <family val="2"/>
        <scheme val="minor"/>
      </font>
      <fill>
        <patternFill patternType="solid">
          <fgColor rgb="FFFFFFFF"/>
          <bgColor rgb="FFFFFFFF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Calibri"/>
        <scheme val="minor"/>
      </font>
      <numFmt numFmtId="19" formatCode="m/d/yyyy"/>
      <fill>
        <patternFill patternType="solid">
          <fgColor rgb="FFFFFFFF"/>
          <bgColor theme="0" tint="-0.14999847407452621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Calibri"/>
        <family val="2"/>
        <scheme val="minor"/>
      </font>
      <numFmt numFmtId="164" formatCode="mm/dd/yyyy"/>
      <fill>
        <patternFill patternType="solid">
          <fgColor rgb="FFFFFFFF"/>
          <bgColor rgb="FFFFFFFF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Calibri"/>
        <scheme val="minor"/>
      </font>
      <numFmt numFmtId="2" formatCode="0.00"/>
      <fill>
        <patternFill patternType="solid">
          <fgColor rgb="FFFFFFFF"/>
          <bgColor rgb="FFFFFFFF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Calibri"/>
        <scheme val="minor"/>
      </font>
      <numFmt numFmtId="30" formatCode="@"/>
      <fill>
        <patternFill patternType="solid">
          <fgColor rgb="FFFFFFFF"/>
          <bgColor rgb="FFF8FBFC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Calibri"/>
        <family val="2"/>
        <scheme val="minor"/>
      </font>
      <numFmt numFmtId="164" formatCode="mm/dd/yyyy"/>
      <fill>
        <patternFill patternType="solid">
          <fgColor rgb="FFFFFFFF"/>
          <bgColor rgb="FFF8FBFC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rgb="FFFFFFFF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Calibri"/>
        <scheme val="minor"/>
      </font>
      <numFmt numFmtId="30" formatCode="@"/>
      <fill>
        <patternFill patternType="solid">
          <fgColor rgb="FFFFFFFF"/>
          <bgColor rgb="FFF8FBFC"/>
        </patternFill>
      </fill>
      <alignment horizontal="right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protection locked="0" hidden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FFFFFF"/>
        <name val="Calibri Light"/>
        <scheme val="major"/>
      </font>
      <numFmt numFmtId="30" formatCode="@"/>
      <fill>
        <patternFill patternType="solid">
          <fgColor rgb="FFFFFFFF"/>
          <bgColor rgb="FF0B64A0"/>
        </patternFill>
      </fill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19" formatCode="m/d/yyyy"/>
      <fill>
        <patternFill patternType="solid">
          <fgColor indexed="64"/>
          <bgColor theme="0" tint="-0.14999847407452621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19" formatCode="m/d/yyyy"/>
      <fill>
        <patternFill patternType="solid">
          <fgColor indexed="64"/>
          <bgColor theme="0" tint="-0.14999847407452621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0"/>
    </dxf>
    <dxf>
      <font>
        <b val="0"/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19" formatCode="m/d/yyyy"/>
      <fill>
        <patternFill patternType="solid">
          <fgColor indexed="64"/>
          <bgColor theme="0" tint="-0.14999847407452621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0"/>
    </dxf>
    <dxf>
      <font>
        <b val="0"/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19" formatCode="m/d/yyyy"/>
      <fill>
        <patternFill patternType="solid">
          <fgColor indexed="64"/>
          <bgColor theme="0" tint="-0.14999847407452621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font>
        <b val="0"/>
        <strike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font>
        <b val="0"/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19" formatCode="m/d/yyyy"/>
      <fill>
        <patternFill patternType="solid">
          <fgColor indexed="64"/>
          <bgColor theme="0" tint="-0.14999847407452621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19" formatCode="m/d/yyyy"/>
      <fill>
        <patternFill patternType="solid">
          <fgColor indexed="64"/>
          <bgColor theme="0" tint="-0.14999847407452621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19" formatCode="m/d/yyyy"/>
      <fill>
        <patternFill patternType="solid">
          <fgColor indexed="64"/>
          <bgColor theme="0" tint="-0.14999847407452621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19" formatCode="m/d/yyyy"/>
      <fill>
        <patternFill patternType="solid">
          <fgColor indexed="64"/>
          <bgColor theme="0" tint="-0.14999847407452621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strike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4" formatCode="mm/dd/yyyy"/>
      <fill>
        <patternFill patternType="solid">
          <fgColor rgb="FFFFFFFF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4" formatCode="mm/dd/yyyy"/>
      <fill>
        <patternFill patternType="solid">
          <fgColor rgb="FFFFFFFF"/>
          <bgColor theme="0" tint="-0.14999847407452621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9" formatCode="m/d/yyyy"/>
      <fill>
        <patternFill patternType="solid">
          <fgColor rgb="FFFFFFFF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rgb="FFFFFFFF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4" formatCode="mm/dd/yyyy"/>
      <fill>
        <patternFill patternType="solid">
          <fgColor rgb="FFFFFFFF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9" formatCode="m/d/yyyy"/>
      <fill>
        <patternFill patternType="solid">
          <fgColor rgb="FFFFFFFF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0" formatCode="@"/>
      <fill>
        <patternFill patternType="solid">
          <fgColor rgb="FFFFFFFF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0" formatCode="@"/>
      <fill>
        <patternFill patternType="solid">
          <fgColor rgb="FFFFFFFF"/>
          <bgColor rgb="FFF8FBFC"/>
        </patternFill>
      </fill>
      <alignment horizontal="right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left style="thin">
          <color indexed="64"/>
        </left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color auto="1"/>
        <family val="2"/>
      </font>
      <fill>
        <patternFill patternType="solid">
          <fgColor indexed="64"/>
          <bgColor theme="0" tint="-0.14999847407452621"/>
        </patternFill>
      </fill>
      <alignment horizontal="center" vertical="bottom" textRotation="0" wrapText="0" indent="0" justifyLastLine="0" shrinkToFit="0" readingOrder="0"/>
      <protection locked="1" hidden="0"/>
    </dxf>
    <dxf>
      <font>
        <b val="0"/>
        <strike val="0"/>
        <outline val="0"/>
        <shadow val="0"/>
        <u val="none"/>
        <vertAlign val="baseline"/>
        <sz val="11"/>
        <color theme="0"/>
        <name val="Calibri Light"/>
        <family val="2"/>
        <scheme val="major"/>
      </font>
      <protection locked="0" hidden="0"/>
    </dxf>
  </dxfs>
  <tableStyles count="0" defaultTableStyle="TableStyleMedium2" defaultPivotStyle="PivotStyleLight16"/>
  <colors>
    <mruColors>
      <color rgb="FFC4E7FF"/>
      <color rgb="FF0B64A0"/>
      <color rgb="FFE3F2FD"/>
      <color rgb="FFFBC5C5"/>
      <color rgb="FFFF7C80"/>
      <color rgb="FFFFAFAF"/>
      <color rgb="FFFFB7B7"/>
      <color rgb="FFF8BAB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22/10/relationships/richValueRel" Target="richData/richValueRel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microsoft.com/office/2017/06/relationships/rdRichValueTypes" Target="richData/rdRichValueTyp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microsoft.com/office/2017/06/relationships/rdRichValueStructure" Target="richData/rdrichvaluestructure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17/06/relationships/rdRichValue" Target="richData/rdrichvalue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2258075</xdr:colOff>
      <xdr:row>1</xdr:row>
      <xdr:rowOff>17689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2EC029A-7121-491A-8E0B-5D86CDB8CE6A}"/>
            </a:ext>
            <a:ext uri="{147F2762-F138-4A5C-976F-8EAC2B608ADB}">
              <a16:predDERef xmlns:a16="http://schemas.microsoft.com/office/drawing/2014/main" pred="{4A8114CD-FDF6-45E3-BCB5-1DB1B019DE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258075" cy="89243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9720</xdr:rowOff>
    </xdr:from>
    <xdr:to>
      <xdr:col>0</xdr:col>
      <xdr:colOff>2252827</xdr:colOff>
      <xdr:row>1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AC3796C-44C5-4485-8A4C-B620B654C04C}"/>
            </a:ext>
            <a:ext uri="{147F2762-F138-4A5C-976F-8EAC2B608ADB}">
              <a16:predDERef xmlns:a16="http://schemas.microsoft.com/office/drawing/2014/main" pred="{C15B55DA-1E13-4773-A3E5-0A83583C4B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9720"/>
          <a:ext cx="2252827" cy="91362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19572</xdr:rowOff>
    </xdr:from>
    <xdr:to>
      <xdr:col>6</xdr:col>
      <xdr:colOff>3653</xdr:colOff>
      <xdr:row>0</xdr:row>
      <xdr:rowOff>985275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EFEB76C7-79E3-469B-954C-3E15BF4D4C80}"/>
            </a:ext>
            <a:ext uri="{147F2762-F138-4A5C-976F-8EAC2B608ADB}">
              <a16:predDERef xmlns:a16="http://schemas.microsoft.com/office/drawing/2014/main" pred="{C15B55DA-1E13-4773-A3E5-0A83583C4B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9572"/>
          <a:ext cx="2381250" cy="96570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9525</xdr:rowOff>
    </xdr:from>
    <xdr:to>
      <xdr:col>0</xdr:col>
      <xdr:colOff>2261462</xdr:colOff>
      <xdr:row>0</xdr:row>
      <xdr:rowOff>866775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9D57388-9A59-46C2-8DC5-9E6FFBD92E44}"/>
            </a:ext>
            <a:ext uri="{147F2762-F138-4A5C-976F-8EAC2B608ADB}">
              <a16:predDERef xmlns:a16="http://schemas.microsoft.com/office/drawing/2014/main" pred="{C15B55DA-1E13-4773-A3E5-0A83583C4B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9525"/>
          <a:ext cx="2113824" cy="85725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14581</xdr:rowOff>
    </xdr:from>
    <xdr:to>
      <xdr:col>0</xdr:col>
      <xdr:colOff>2191721</xdr:colOff>
      <xdr:row>0</xdr:row>
      <xdr:rowOff>901356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E2D1A732-18D8-4DD5-9620-55F834F69C71}"/>
            </a:ext>
            <a:ext uri="{147F2762-F138-4A5C-976F-8EAC2B608ADB}">
              <a16:predDERef xmlns:a16="http://schemas.microsoft.com/office/drawing/2014/main" pred="{C15B55DA-1E13-4773-A3E5-0A83583C4B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4581"/>
          <a:ext cx="2191721" cy="88677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14287</xdr:colOff>
      <xdr:row>7</xdr:row>
      <xdr:rowOff>176213</xdr:rowOff>
    </xdr:from>
    <xdr:to>
      <xdr:col>8</xdr:col>
      <xdr:colOff>504824</xdr:colOff>
      <xdr:row>34</xdr:row>
      <xdr:rowOff>48853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40B37EE-F7DD-408F-FE61-CF20859D91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14512" y="1862138"/>
          <a:ext cx="4757737" cy="5016140"/>
        </a:xfrm>
        <a:prstGeom prst="rect">
          <a:avLst/>
        </a:prstGeom>
      </xdr:spPr>
    </xdr:pic>
    <xdr:clientData/>
  </xdr:twoCellAnchor>
</xdr:wsDr>
</file>

<file path=xl/richData/_rels/richValueRel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9">
  <rv s="0">
    <v>0</v>
    <v>5</v>
    <v>Signup Form</v>
  </rv>
  <rv s="1">
    <v>1</v>
    <v>5</v>
  </rv>
  <rv s="1">
    <v>2</v>
    <v>5</v>
  </rv>
  <rv s="2">
    <v>13</v>
    <v>3</v>
  </rv>
  <rv s="1">
    <v>3</v>
    <v>5</v>
  </rv>
  <rv s="3">
    <v>13</v>
    <v>1</v>
  </rv>
  <rv s="1">
    <v>4</v>
    <v>5</v>
  </rv>
  <rv s="1">
    <v>5</v>
    <v>5</v>
  </rv>
  <rv s="1">
    <v>6</v>
    <v>5</v>
  </rv>
</rvData>
</file>

<file path=xl/richData/rdrichvaluestructure.xml><?xml version="1.0" encoding="utf-8"?>
<rvStructures xmlns="http://schemas.microsoft.com/office/spreadsheetml/2017/richdata" count="4">
  <s t="_localImage">
    <k n="_rvRel:LocalImageIdentifier" t="i"/>
    <k n="CalcOrigin" t="i"/>
    <k n="Text" t="s"/>
  </s>
  <s t="_localImage">
    <k n="_rvRel:LocalImageIdentifier" t="i"/>
    <k n="CalcOrigin" t="i"/>
  </s>
  <s t="_error">
    <k n="errorType" t="i"/>
    <k n="subType" t="i"/>
  </s>
  <s t="_error">
    <k n="errorType" t="i"/>
    <k n="propagated" t="b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  <rel r:id="rId2"/>
  <rel r:id="rId3"/>
  <rel r:id="rId4"/>
  <rel r:id="rId5"/>
  <rel r:id="rId6"/>
  <rel r:id="rId7"/>
</richValueRel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0CAE2A4-158F-4CD8-B6BD-5A525A251050}" name="Table1" displayName="Table1" ref="A4:S6" totalsRowShown="0" headerRowDxfId="99" dataDxfId="98" tableBorderDxfId="97">
  <autoFilter ref="A4:S6" xr:uid="{D0CAE2A4-158F-4CD8-B6BD-5A525A251050}"/>
  <tableColumns count="19">
    <tableColumn id="1" xr3:uid="{801E90A8-2BB6-4086-8ABB-D6E8C6AEB187}" name="Current Last, First Middle" dataDxfId="96"/>
    <tableColumn id="2" xr3:uid="{EAB98159-0377-4126-988A-D90ECFBF175E}" name="Assigned CI" dataDxfId="95"/>
    <tableColumn id="3" xr3:uid="{3AC68057-88BD-45E2-808C-E4B985ABBB62}" name="Original Therapy Start Date" dataDxfId="94"/>
    <tableColumn id="4" xr3:uid="{AE2F2475-A2C9-4790-821E-742899F3CBBE}" name="Date Therapy Started" dataDxfId="93"/>
    <tableColumn id="5" xr3:uid="{D1DADE2F-CC47-4636-918C-46255C009388}" name="DST Results" dataDxfId="92"/>
    <tableColumn id="6" xr3:uid="{C47FD08D-F45B-4826-AA95-7ED199640615}" name="Date DST Performed" dataDxfId="91"/>
    <tableColumn id="7" xr3:uid="{F66665AE-A101-4099-8289-5A908AD2653C}" name="60days from Rx Start" dataDxfId="90">
      <calculatedColumnFormula>IF(D5="", "", D5+60)</calculatedColumnFormula>
    </tableColumn>
    <tableColumn id="8" xr3:uid="{8EE30649-5559-4F3F-A877-8F1D52CD1A25}" name="Other Specimen Collected _x000a_(BAL, Gastric aspiration, etc.)" dataDxfId="89"/>
    <tableColumn id="9" xr3:uid="{2B691D28-5B1D-4ADC-A083-B970D5D3CD53}" name="Collect Sputum Set?" dataDxfId="88"/>
    <tableColumn id="10" xr3:uid="{0E9E64DE-D70E-4D5E-A55D-1863D971FB6E}" name="Preparation of _x000a_Requisition Forms" dataDxfId="87">
      <calculatedColumnFormula>IF(I5="Collect sputum",D5+24,"n/a")</calculatedColumnFormula>
    </tableColumn>
    <tableColumn id="11" xr3:uid="{0EC3EB38-2B51-4FC4-A601-21278535C030}" name="Sputum Collection Set 1 _x000a_(Day 1)" dataDxfId="86">
      <calculatedColumnFormula>IF(I5="Collect sputum",D5+30,"")</calculatedColumnFormula>
    </tableColumn>
    <tableColumn id="12" xr3:uid="{0E106D63-3602-4AAD-993A-6D8B5BD6C0E7}" name="Sputum Collection Set 1 _x000a_(Day 2)" dataDxfId="85">
      <calculatedColumnFormula>IF(I5="Collect sputum",D5+31,"")</calculatedColumnFormula>
    </tableColumn>
    <tableColumn id="13" xr3:uid="{0FDE0CA7-722A-4EBA-A4BA-9D19DC04CCDC}" name="Sputum Collection Set 1 _x000a_(Day 3)" dataDxfId="84">
      <calculatedColumnFormula>IF(I5="Collect sputum",D5+32,"")</calculatedColumnFormula>
    </tableColumn>
    <tableColumn id="14" xr3:uid="{739C1D16-5A64-4D88-ADAB-198B5CB456FE}" name="Conversion_x000a_(Yes/No)" dataDxfId="83"/>
    <tableColumn id="20" xr3:uid="{CF43A6F1-C07B-41F5-9EB7-75BB43835355}" name="Collect 2nd Sputum Set?" dataDxfId="82"/>
    <tableColumn id="16" xr3:uid="{2F49578C-A055-4151-95EE-5EAC8605FA62}" name="Preparation of_x000a_Requisition Forms" dataDxfId="81">
      <calculatedColumnFormula>IF(O5="Collect sputum",D5+54,"")</calculatedColumnFormula>
    </tableColumn>
    <tableColumn id="17" xr3:uid="{15670769-7374-4527-8C7C-896C3D591B23}" name="Sputum Collection Set 2 _x000a_(Day 1)" dataDxfId="80">
      <calculatedColumnFormula>IF(O5="Collect sputum",D5+60,"")</calculatedColumnFormula>
    </tableColumn>
    <tableColumn id="18" xr3:uid="{71ACDACB-88DE-4EE3-8BDB-14D56F8D32B6}" name="Sputum Collection Set 2 _x000a_(Day 2)" dataDxfId="79">
      <calculatedColumnFormula>IF(O5="Collect sputum",D5+61,"")</calculatedColumnFormula>
    </tableColumn>
    <tableColumn id="19" xr3:uid="{9726C6F8-1017-49B5-AE2F-D1EAF3F81504}" name="Sputum Collection Set 2 _x000a_(Day 3)" dataDxfId="78">
      <calculatedColumnFormula>IF(O5="Collect sputum",D5+62,"")</calculatedColumnFormula>
    </tableColumn>
  </tableColumns>
  <tableStyleInfo name="TableStyleLight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3E125C22-C1A3-4E89-ABDD-93D5E4D15B55}" name="Table2" displayName="Table2" ref="A4:Q9" totalsRowShown="0" headerRowDxfId="77" dataDxfId="75" headerRowBorderDxfId="76" tableBorderDxfId="74" totalsRowBorderDxfId="73">
  <autoFilter ref="A4:Q9" xr:uid="{B74E9CAA-E3A4-4DEA-B1E6-86E908D5DEEA}"/>
  <tableColumns count="17">
    <tableColumn id="1" xr3:uid="{D15AA40C-B45F-48E0-98B2-764E511CEC1B}" name="Current Last, First Middle" dataDxfId="72"/>
    <tableColumn id="2" xr3:uid="{A7EF9873-E30D-4226-AD07-E32D41D9BD90}" name="MRN" dataDxfId="71"/>
    <tableColumn id="3" xr3:uid="{FC2A56E9-75C3-4DCA-A578-9537DB5F7B3E}" name="Birthdate" dataDxfId="70"/>
    <tableColumn id="4" xr3:uid="{05BB300D-4383-4302-BD41-ACFFD5567A6C}" name="Address" dataDxfId="69"/>
    <tableColumn id="5" xr3:uid="{95FE1223-696F-4EDD-A9A3-DF6639112D71}" name="Assigned CI" dataDxfId="68"/>
    <tableColumn id="6" xr3:uid="{C812DFEB-70A3-4A1E-AF31-D1704806EE51}" name="Date Therapy Started" dataDxfId="67"/>
    <tableColumn id="7" xr3:uid="{5D3B07DE-21AE-4E68-BBA4-0E6B19B4EFDC}" name="60days from Rx Start" dataDxfId="66">
      <calculatedColumnFormula>(IF(F5="", "", F5+60))</calculatedColumnFormula>
    </tableColumn>
    <tableColumn id="8" xr3:uid="{EC2CD744-BE7B-4FF7-B7F0-4B2CD87EDBF5}" name="DOT Video Assignment" dataDxfId="65"/>
    <tableColumn id="9" xr3:uid="{97B3FCD9-F88E-47C8-8711-A22D349F7CB2}" name="Populate in Medication Refill Request Form?" dataDxfId="64"/>
    <tableColumn id="10" xr3:uid="{BCE6110E-C817-4013-9E79-B8B43B6E7AF7}" name="Last Medication Order Date" dataDxfId="63"/>
    <tableColumn id="11" xr3:uid="{0C35F007-E5F7-4479-BBCD-D5D9F26D06BA}" name="Next Medication Preparation/Order Date" dataDxfId="62">
      <calculatedColumnFormula>IF(J5="", "",J5+ 23)</calculatedColumnFormula>
    </tableColumn>
    <tableColumn id="12" xr3:uid="{1CB65DDC-98C1-4095-8279-BFD6789443E6}" name="Medication Quantity Delivered (30 day, 2 week, etc.)" dataDxfId="61"/>
    <tableColumn id="13" xr3:uid="{159497D4-0BAB-4946-BFE5-D591F0C21CB1}" name="Medication Regimen" dataDxfId="60"/>
    <tableColumn id="14" xr3:uid="{9F3A45B1-476B-4A0A-A741-7662E13CFBCE}" name="RX#" dataDxfId="59"/>
    <tableColumn id="15" xr3:uid="{C0FBD7A2-3108-4CC5-A661-6B0A281903DC}" name="Last Medication Delivery Date" dataDxfId="58"/>
    <tableColumn id="16" xr3:uid="{EAA86EB8-E72A-4F96-902B-269D413DD203}" name="Next Delivery Date" dataDxfId="57"/>
    <tableColumn id="17" xr3:uid="{30D26FCC-A481-4C18-8DF7-D6FDE2D49D74}" name="Notes" dataDxfId="56"/>
  </tableColumns>
  <tableStyleInfo name="TableStyleLight9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EC10A582-F067-4BEF-99F3-8C40DEF01B31}" name="Table3" displayName="Table3" ref="A4:V9" totalsRowShown="0" headerRowDxfId="55" dataDxfId="53" headerRowBorderDxfId="54" tableBorderDxfId="52">
  <autoFilter ref="A4:V9" xr:uid="{EC10A582-F067-4BEF-99F3-8C40DEF01B31}"/>
  <tableColumns count="22">
    <tableColumn id="1" xr3:uid="{D329198A-5939-4727-9FF6-AA85407664AC}" name="Current Last, First Middle" dataDxfId="51"/>
    <tableColumn id="2" xr3:uid="{FFE77C31-32D6-4B66-BA31-463685E38DDE}" name="In-Person DOT _x000a_or vDOT" dataDxfId="50"/>
    <tableColumn id="3" xr3:uid="{53F9281D-F71C-4636-90D4-D287B1C98D8D}" name="DOT Assignment" dataDxfId="49"/>
    <tableColumn id="4" xr3:uid="{FF35427C-59EB-4DB4-BEAC-BFA9D34E77F1}" name="Date Therapy Started" dataDxfId="48"/>
    <tableColumn id="5" xr3:uid="{46E4C95A-881A-44F5-B5C2-BC60E5D222D4}" name="DOT Start Date" dataDxfId="47"/>
    <tableColumn id="6" xr3:uid="{AD236CDF-C483-4692-82E1-153963145403}" name="Frequency" dataDxfId="46"/>
    <tableColumn id="7" xr3:uid="{0CD79804-2804-4AB7-B188-2BC96A1B0694}" name="Total Cumulative Doses to Date _x000a_(as of 8/1/24)" dataDxfId="45">
      <calculatedColumnFormula>IF(SUM(Table3[[#This Row],[Jan. 2024]:[Dec. 2024]])=0,"",(SUM(Table3[[#This Row],[Jan. 2024]:[Dec. 2024]])))</calculatedColumnFormula>
    </tableColumn>
    <tableColumn id="8" xr3:uid="{E64A0C5F-61C8-4CF0-9E7C-3E5C97383F92}" name="Goal Doses " dataDxfId="44"/>
    <tableColumn id="9" xr3:uid="{5B980A10-CD9C-4542-8892-0D06877EE1E0}" name="Treatment Progress" dataDxfId="43">
      <calculatedColumnFormula>IF(OR(G5="",H5=""),"",(G5/H5))</calculatedColumnFormula>
    </tableColumn>
    <tableColumn id="10" xr3:uid="{F4581666-0133-4B84-978F-404CAE6C2707}" name="Adherence" dataDxfId="42">
      <calculatedColumnFormula>IF(OR(G5="",D5=""),"",(G5/(TODAY()-D5)))</calculatedColumnFormula>
    </tableColumn>
    <tableColumn id="11" xr3:uid="{5A5E9413-2BC9-42CD-8A48-DDB30FADD46B}" name="Jan. 2024" dataDxfId="41"/>
    <tableColumn id="12" xr3:uid="{ED6AC6B0-AA99-4A01-B708-9281B9B86DC6}" name="Feb. 2024" dataDxfId="40"/>
    <tableColumn id="13" xr3:uid="{9913A6E0-BD47-48AA-A4EA-C4E507C7204F}" name="Mar. 2024" dataDxfId="39"/>
    <tableColumn id="14" xr3:uid="{4755E528-87CC-4C52-AE22-9732E35E3C42}" name="Apr. 2024" dataDxfId="38"/>
    <tableColumn id="15" xr3:uid="{C7B82D6F-CB3C-4FF3-9100-3D57E0B0905A}" name="May 2024" dataDxfId="37"/>
    <tableColumn id="16" xr3:uid="{F4A876A0-891A-4E8D-B921-C2B915D8392E}" name="Jun. 2024" dataDxfId="36"/>
    <tableColumn id="17" xr3:uid="{130B2469-E41A-43BC-AFBC-544BB00449FE}" name="Jul. 2024" dataDxfId="35"/>
    <tableColumn id="18" xr3:uid="{8AAB2F16-5541-48C8-8DC7-1E3355C60D24}" name="Aug. 2024" dataDxfId="34"/>
    <tableColumn id="19" xr3:uid="{524A7B3C-A080-4110-A825-666021AC5173}" name="Sept. 2024" dataDxfId="33"/>
    <tableColumn id="20" xr3:uid="{970BD697-4803-4476-B2A9-68142EC7E464}" name="Oct. 2024" dataDxfId="32"/>
    <tableColumn id="21" xr3:uid="{42297EA5-B136-46DA-BB7F-930A0153E10C}" name="Nov. 2024" dataDxfId="31"/>
    <tableColumn id="22" xr3:uid="{E4F9272F-00C6-4EF9-AFD0-B0C5F8AC8FE9}" name="Dec. 2024" dataDxfId="30"/>
  </tableColumns>
  <tableStyleInfo name="TableStyleLight9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ED5EA9F-FEA1-4DBA-BD05-F844D92352F9}" name="Table4" displayName="Table4" ref="A4:I9" totalsRowShown="0" headerRowDxfId="29" dataDxfId="27" headerRowBorderDxfId="28" tableBorderDxfId="26">
  <autoFilter ref="A4:I9" xr:uid="{0ED5EA9F-FEA1-4DBA-BD05-F844D92352F9}"/>
  <tableColumns count="9">
    <tableColumn id="1" xr3:uid="{FE39E538-CB4A-47C2-BE65-B9520ED3A3B1}" name="Current Last, First Middle" dataDxfId="25"/>
    <tableColumn id="2" xr3:uid="{8298DD2E-DA16-4DDA-95E5-46331295A10D}" name="MRN" dataDxfId="24">
      <calculatedColumnFormula>IF(Table2[[#This Row],[MRN]]="","",Table2[[#This Row],[MRN]])</calculatedColumnFormula>
    </tableColumn>
    <tableColumn id="3" xr3:uid="{01BE63DF-F42A-484E-B09B-50C1AB857449}" name="Medication Regimen" dataDxfId="23">
      <calculatedColumnFormula>IF(Table2[[#This Row],[Medication Regimen]]="","",Table2[[#This Row],[Medication Regimen]])</calculatedColumnFormula>
    </tableColumn>
    <tableColumn id="4" xr3:uid="{A4447953-08E2-49B1-8D97-F6332A4A018A}" name="Next Appointment Date" dataDxfId="22"/>
    <tableColumn id="5" xr3:uid="{D71E13F3-62CE-4CCA-A0C3-C00779973262}" name="Location" dataDxfId="21"/>
    <tableColumn id="6" xr3:uid="{74A2FF5F-A1F6-4131-B2E0-A3F38CE4C0BE}" name="Provider" dataDxfId="20"/>
    <tableColumn id="7" xr3:uid="{9DAE3507-8E62-4989-B417-5E5C339C7AF9}" name="Needs Transport?" dataDxfId="19"/>
    <tableColumn id="8" xr3:uid="{0B818FEB-F7E7-4288-867C-421FC9437B22}" name="Service Request " dataDxfId="18">
      <calculatedColumnFormula>IF(AND(G5="yes", D5-TODAY()&lt;8), "Write Service Request","")</calculatedColumnFormula>
    </tableColumn>
    <tableColumn id="9" xr3:uid="{C956E978-15EB-42D9-B58F-B5B729EFB401}" name="Assigned Transport to:" dataDxfId="17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forms.office.com/g/WLS5Usz56W" TargetMode="Externa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hyperlink" Target="https://docs.google.com/document/d/1cKA7VDjqYfIqztEzgzs77UDN01nJ7NexJ8gNZ4Atltg/edit?usp=sharin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C87A79-DB1B-4103-BB2F-F8866CDC5B5D}">
  <sheetPr>
    <tabColor rgb="FFC4E7FF"/>
  </sheetPr>
  <dimension ref="A1:T19"/>
  <sheetViews>
    <sheetView zoomScale="98" zoomScaleNormal="98" workbookViewId="0">
      <pane xSplit="1" topLeftCell="B1" activePane="topRight" state="frozen"/>
      <selection pane="topRight" activeCell="A6" sqref="A6"/>
    </sheetView>
  </sheetViews>
  <sheetFormatPr defaultRowHeight="15" x14ac:dyDescent="0.25"/>
  <cols>
    <col min="1" max="1" width="36.28515625" style="86" customWidth="1"/>
    <col min="2" max="2" width="20.28515625" style="86" customWidth="1"/>
    <col min="3" max="3" width="18.5703125" style="86" customWidth="1"/>
    <col min="4" max="4" width="28.28515625" style="86" customWidth="1"/>
    <col min="5" max="5" width="21.5703125" style="86" customWidth="1"/>
    <col min="6" max="6" width="23.7109375" style="86" customWidth="1"/>
    <col min="7" max="7" width="24.28515625" style="86" customWidth="1"/>
    <col min="8" max="8" width="33" style="86" customWidth="1"/>
    <col min="9" max="9" width="23.5703125" style="86" customWidth="1"/>
    <col min="10" max="10" width="23.28515625" style="86" customWidth="1"/>
    <col min="11" max="11" width="24.28515625" style="86" customWidth="1"/>
    <col min="12" max="12" width="22.28515625" style="86" customWidth="1"/>
    <col min="13" max="13" width="21.28515625" style="86" customWidth="1"/>
    <col min="14" max="14" width="13.5703125" style="86" customWidth="1"/>
    <col min="15" max="15" width="27.28515625" style="86" customWidth="1"/>
    <col min="16" max="16" width="21.28515625" style="86" customWidth="1"/>
    <col min="17" max="17" width="24.140625" style="86" customWidth="1"/>
    <col min="18" max="18" width="24.5703125" style="86" customWidth="1"/>
    <col min="19" max="19" width="24.85546875" style="86" customWidth="1"/>
    <col min="20" max="20" width="20.5703125" style="41" customWidth="1"/>
    <col min="21" max="16384" width="9.140625" style="41"/>
  </cols>
  <sheetData>
    <row r="1" spans="1:20" ht="69" customHeight="1" x14ac:dyDescent="0.25">
      <c r="A1" s="129" t="e" vm="1">
        <v>#VALUE!</v>
      </c>
    </row>
    <row r="3" spans="1:20" x14ac:dyDescent="0.25">
      <c r="C3" s="101"/>
      <c r="D3" s="101"/>
    </row>
    <row r="4" spans="1:20" ht="48.75" customHeight="1" x14ac:dyDescent="0.25">
      <c r="A4" s="88" t="s">
        <v>0</v>
      </c>
      <c r="B4" s="88" t="s">
        <v>1</v>
      </c>
      <c r="C4" s="88" t="s">
        <v>2</v>
      </c>
      <c r="D4" s="99" t="s">
        <v>3</v>
      </c>
      <c r="E4" s="100" t="s">
        <v>4</v>
      </c>
      <c r="F4" s="99" t="s">
        <v>5</v>
      </c>
      <c r="G4" s="99" t="s">
        <v>6</v>
      </c>
      <c r="H4" s="88" t="s">
        <v>7</v>
      </c>
      <c r="I4" s="88" t="s">
        <v>8</v>
      </c>
      <c r="J4" s="88" t="s">
        <v>9</v>
      </c>
      <c r="K4" s="88" t="s">
        <v>10</v>
      </c>
      <c r="L4" s="88" t="s">
        <v>11</v>
      </c>
      <c r="M4" s="88" t="s">
        <v>12</v>
      </c>
      <c r="N4" s="88" t="s">
        <v>13</v>
      </c>
      <c r="O4" s="88" t="s">
        <v>14</v>
      </c>
      <c r="P4" s="88" t="s">
        <v>15</v>
      </c>
      <c r="Q4" s="88" t="s">
        <v>16</v>
      </c>
      <c r="R4" s="88" t="s">
        <v>17</v>
      </c>
      <c r="S4" s="88" t="s">
        <v>18</v>
      </c>
      <c r="T4" s="127"/>
    </row>
    <row r="5" spans="1:20" customFormat="1" x14ac:dyDescent="0.25">
      <c r="A5" s="130" t="s">
        <v>19</v>
      </c>
      <c r="B5" s="117"/>
      <c r="C5" s="118"/>
      <c r="D5" s="120"/>
      <c r="E5" s="126"/>
      <c r="F5" s="118"/>
      <c r="G5" s="119" t="str">
        <f>IF(D5="", "", D5+60)</f>
        <v/>
      </c>
      <c r="H5" s="120"/>
      <c r="I5" s="121"/>
      <c r="J5" s="122" t="str">
        <f>IF(I5="Collect sputum",D5+24,"n/a")</f>
        <v>n/a</v>
      </c>
      <c r="K5" s="122" t="str">
        <f>IF(I5="Collect sputum",D5+30,"")</f>
        <v/>
      </c>
      <c r="L5" s="122" t="str">
        <f>IF(I5="Collect sputum",D5+31,"")</f>
        <v/>
      </c>
      <c r="M5" s="122" t="str">
        <f>IF(I5="Collect sputum",D5+32,"")</f>
        <v/>
      </c>
      <c r="N5" s="123"/>
      <c r="O5" s="124"/>
      <c r="P5" s="125" t="str">
        <f>IF(O5="Collect sputum",D5+54,"")</f>
        <v/>
      </c>
      <c r="Q5" s="122" t="str">
        <f>IF(O5="Collect sputum",D5+60,"")</f>
        <v/>
      </c>
      <c r="R5" s="122" t="str">
        <f>IF(O5="Collect sputum",D5+61,"")</f>
        <v/>
      </c>
      <c r="S5" s="122" t="str">
        <f>IF(O5="Collect sputum",D5+62,"")</f>
        <v/>
      </c>
    </row>
    <row r="6" spans="1:20" customFormat="1" x14ac:dyDescent="0.25">
      <c r="A6" s="229" t="s">
        <v>20</v>
      </c>
      <c r="B6" s="117" t="s">
        <v>21</v>
      </c>
      <c r="C6" s="118"/>
      <c r="D6" s="120">
        <v>45474</v>
      </c>
      <c r="E6" s="126" t="s">
        <v>22</v>
      </c>
      <c r="F6" s="118">
        <v>45485</v>
      </c>
      <c r="G6" s="119">
        <f t="shared" ref="G6" si="0">IF(D6="", "", D6+60)</f>
        <v>45534</v>
      </c>
      <c r="H6" s="120"/>
      <c r="I6" s="121" t="s">
        <v>23</v>
      </c>
      <c r="J6" s="122">
        <f t="shared" ref="J6" si="1">IF(I6="Collect sputum",D6+24,"n/a")</f>
        <v>45498</v>
      </c>
      <c r="K6" s="122">
        <f t="shared" ref="K6" si="2">IF(I6="Collect sputum",D6+30,"")</f>
        <v>45504</v>
      </c>
      <c r="L6" s="122">
        <f t="shared" ref="L6" si="3">IF(I6="Collect sputum",D6+31,"")</f>
        <v>45505</v>
      </c>
      <c r="M6" s="122">
        <f t="shared" ref="M6" si="4">IF(I6="Collect sputum",D6+32,"")</f>
        <v>45506</v>
      </c>
      <c r="N6" s="123"/>
      <c r="O6" s="124" t="s">
        <v>23</v>
      </c>
      <c r="P6" s="125">
        <f t="shared" ref="P6" si="5">IF(O6="Collect sputum",D6+54,"")</f>
        <v>45528</v>
      </c>
      <c r="Q6" s="122">
        <f t="shared" ref="Q6" si="6">IF(O6="Collect sputum",D6+60,"")</f>
        <v>45534</v>
      </c>
      <c r="R6" s="122">
        <f t="shared" ref="R6" si="7">IF(O6="Collect sputum",D6+61,"")</f>
        <v>45535</v>
      </c>
      <c r="S6" s="122">
        <f t="shared" ref="S6" si="8">IF(O6="Collect sputum",D6+62,"")</f>
        <v>45536</v>
      </c>
    </row>
    <row r="7" spans="1:20" x14ac:dyDescent="0.25">
      <c r="A7" s="128"/>
      <c r="B7" s="89"/>
      <c r="C7" s="90"/>
      <c r="D7" s="91"/>
      <c r="E7" s="83"/>
      <c r="F7" s="90"/>
      <c r="G7" s="103" t="str">
        <f>IF(D7="", "", D7+60)</f>
        <v/>
      </c>
      <c r="H7" s="91"/>
      <c r="I7" s="92"/>
      <c r="J7" s="104" t="str">
        <f>IF(I7="Collect sputum",D7+24,"n/a")</f>
        <v>n/a</v>
      </c>
      <c r="K7" s="104" t="str">
        <f>IF(I7="Collect sputum",D7+30,"")</f>
        <v/>
      </c>
      <c r="L7" s="104" t="str">
        <f>IF(I7="Collect sputum",D7+31,"")</f>
        <v/>
      </c>
      <c r="M7" s="104" t="str">
        <f>IF(I7="Collect sputum",D7+32,"")</f>
        <v/>
      </c>
      <c r="N7" s="93"/>
      <c r="O7" s="87"/>
      <c r="P7" s="105" t="str">
        <f>IF(O7="Collect sputum",D7+54,"")</f>
        <v/>
      </c>
      <c r="Q7" s="104" t="str">
        <f>IF(O7="Collect sputum",D7+60,"")</f>
        <v/>
      </c>
      <c r="R7" s="104" t="str">
        <f>IF(O7="Collect sputum",D7+61,"")</f>
        <v/>
      </c>
      <c r="S7" s="104" t="str">
        <f>IF(O7="Collect sputum",D7+62,"")</f>
        <v/>
      </c>
    </row>
    <row r="8" spans="1:20" x14ac:dyDescent="0.25">
      <c r="A8" s="128"/>
      <c r="B8" s="89"/>
      <c r="C8" s="90"/>
      <c r="D8" s="91"/>
      <c r="E8" s="83"/>
      <c r="F8" s="90"/>
      <c r="G8" s="103" t="str">
        <f>IF(D8="", "", D8+60)</f>
        <v/>
      </c>
      <c r="H8" s="91"/>
      <c r="I8" s="92"/>
      <c r="J8" s="104" t="str">
        <f>IF(I8="Collect sputum",D8+24,"n/a")</f>
        <v>n/a</v>
      </c>
      <c r="K8" s="104" t="str">
        <f>IF(I8="Collect sputum",D8+30,"")</f>
        <v/>
      </c>
      <c r="L8" s="104" t="str">
        <f>IF(I8="Collect sputum",D8+31,"")</f>
        <v/>
      </c>
      <c r="M8" s="104" t="str">
        <f>IF(I8="Collect sputum",D8+32,"")</f>
        <v/>
      </c>
      <c r="N8" s="93"/>
      <c r="O8" s="87"/>
      <c r="P8" s="105" t="str">
        <f>IF(O8="Collect sputum",D8+54,"")</f>
        <v/>
      </c>
      <c r="Q8" s="104" t="str">
        <f>IF(O8="Collect sputum",D8+60,"")</f>
        <v/>
      </c>
      <c r="R8" s="104" t="str">
        <f>IF(O8="Collect sputum",D8+61,"")</f>
        <v/>
      </c>
      <c r="S8" s="104" t="str">
        <f>IF(O8="Collect sputum",D8+62,"")</f>
        <v/>
      </c>
    </row>
    <row r="9" spans="1:20" x14ac:dyDescent="0.25">
      <c r="A9" s="128"/>
      <c r="B9" s="89"/>
      <c r="C9" s="90"/>
      <c r="D9" s="91"/>
      <c r="E9" s="83"/>
      <c r="F9" s="90"/>
      <c r="G9" s="103" t="str">
        <f>IF(D9="", "", D9+60)</f>
        <v/>
      </c>
      <c r="H9" s="91"/>
      <c r="I9" s="92"/>
      <c r="J9" s="104" t="str">
        <f>IF(I9="Collect sputum",D9+24,"n/a")</f>
        <v>n/a</v>
      </c>
      <c r="K9" s="104" t="str">
        <f>IF(I9="Collect sputum",D9+30,"")</f>
        <v/>
      </c>
      <c r="L9" s="104" t="str">
        <f>IF(I9="Collect sputum",D9+31,"")</f>
        <v/>
      </c>
      <c r="M9" s="104" t="str">
        <f>IF(I9="Collect sputum",D9+32,"")</f>
        <v/>
      </c>
      <c r="N9" s="93"/>
      <c r="O9" s="87"/>
      <c r="P9" s="105" t="str">
        <f>IF(O9="Collect sputum",D9+54,"")</f>
        <v/>
      </c>
      <c r="Q9" s="104" t="str">
        <f>IF(O9="Collect sputum",D9+60,"")</f>
        <v/>
      </c>
      <c r="R9" s="104" t="str">
        <f>IF(O9="Collect sputum",D9+61,"")</f>
        <v/>
      </c>
      <c r="S9" s="104" t="str">
        <f>IF(O9="Collect sputum",D9+62,"")</f>
        <v/>
      </c>
    </row>
    <row r="10" spans="1:20" x14ac:dyDescent="0.25">
      <c r="C10" s="102"/>
    </row>
    <row r="11" spans="1:20" x14ac:dyDescent="0.25">
      <c r="C11" s="102"/>
    </row>
    <row r="12" spans="1:20" ht="15.75" x14ac:dyDescent="0.25">
      <c r="A12" s="131" t="s">
        <v>24</v>
      </c>
      <c r="B12" s="97"/>
      <c r="C12" s="98"/>
    </row>
    <row r="13" spans="1:20" x14ac:dyDescent="0.25">
      <c r="A13" s="132" t="s">
        <v>25</v>
      </c>
    </row>
    <row r="14" spans="1:20" x14ac:dyDescent="0.25">
      <c r="A14" s="133" t="s">
        <v>26</v>
      </c>
    </row>
    <row r="15" spans="1:20" x14ac:dyDescent="0.25">
      <c r="A15" s="134" t="s">
        <v>27</v>
      </c>
      <c r="D15" s="94"/>
      <c r="E15" s="95"/>
      <c r="F15" s="94"/>
    </row>
    <row r="16" spans="1:20" x14ac:dyDescent="0.25">
      <c r="A16" s="135" t="s">
        <v>28</v>
      </c>
    </row>
    <row r="17" spans="1:1" x14ac:dyDescent="0.25">
      <c r="A17" s="136" t="s">
        <v>29</v>
      </c>
    </row>
    <row r="18" spans="1:1" ht="30" x14ac:dyDescent="0.25">
      <c r="A18" s="137" t="s">
        <v>30</v>
      </c>
    </row>
    <row r="19" spans="1:1" x14ac:dyDescent="0.25">
      <c r="A19" s="96"/>
    </row>
  </sheetData>
  <sheetProtection algorithmName="SHA-512" hashValue="Xc5iv+glnGZG+RE7QKjBquO2zJVrGDYNuTHHFcimsCQ+KehTfgEGwPQgv+xnetVQXVNRhu7Xqy73ruWtP4rQNQ==" saltValue="WHR8SuDLZmMUUyqwZdE7EQ==" spinCount="100000" sheet="1" formatCells="0" formatColumns="0" formatRows="0" insertColumns="0" insertRows="0" insertHyperlinks="0" deleteColumns="0" deleteRows="0" sort="0" autoFilter="0" pivotTables="0"/>
  <conditionalFormatting sqref="A5:A9">
    <cfRule type="expression" dxfId="16" priority="34">
      <formula>N5="Yes"</formula>
    </cfRule>
    <cfRule type="expression" dxfId="15" priority="35">
      <formula>I5="No"</formula>
    </cfRule>
  </conditionalFormatting>
  <conditionalFormatting sqref="D5:D9 A16">
    <cfRule type="containsBlanks" dxfId="14" priority="1">
      <formula>LEN(TRIM(A5))=0</formula>
    </cfRule>
  </conditionalFormatting>
  <conditionalFormatting sqref="I5:I9">
    <cfRule type="containsText" dxfId="13" priority="32" operator="containsText" text="Collect sputum">
      <formula>NOT(ISERROR(SEARCH("Collect sputum",I5)))</formula>
    </cfRule>
  </conditionalFormatting>
  <conditionalFormatting sqref="J5:M9 P5:P9">
    <cfRule type="containsText" dxfId="12" priority="16" operator="containsText" text="n/a">
      <formula>NOT(ISERROR(SEARCH("n/a",J5)))</formula>
    </cfRule>
    <cfRule type="cellIs" dxfId="11" priority="17" operator="between">
      <formula>TODAY()</formula>
      <formula>TODAY()+7</formula>
    </cfRule>
  </conditionalFormatting>
  <conditionalFormatting sqref="N5:N9">
    <cfRule type="containsText" dxfId="10" priority="11" operator="containsText" text="No">
      <formula>NOT(ISERROR(SEARCH("No",N5)))</formula>
    </cfRule>
    <cfRule type="containsText" dxfId="9" priority="33" operator="containsText" text="Yes">
      <formula>NOT(ISERROR(SEARCH("Yes",N5)))</formula>
    </cfRule>
  </conditionalFormatting>
  <conditionalFormatting sqref="O5:O9">
    <cfRule type="containsText" dxfId="8" priority="31" operator="containsText" text="collect sputum">
      <formula>NOT(ISERROR(SEARCH("collect sputum",O5)))</formula>
    </cfRule>
  </conditionalFormatting>
  <conditionalFormatting sqref="P5:P9">
    <cfRule type="timePeriod" dxfId="7" priority="23" timePeriod="yesterday">
      <formula>FLOOR(P5,1)=TODAY()-1</formula>
    </cfRule>
  </conditionalFormatting>
  <pageMargins left="0.7" right="0.7" top="0.75" bottom="0.75" header="0.3" footer="0.3"/>
  <pageSetup orientation="portrait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4E9CAA-E3A4-4DEA-B1E6-86E908D5DEEA}">
  <sheetPr>
    <tabColor rgb="FFC00000"/>
  </sheetPr>
  <dimension ref="A1:Q16"/>
  <sheetViews>
    <sheetView zoomScale="98" zoomScaleNormal="98" workbookViewId="0">
      <pane xSplit="1" topLeftCell="I1" activePane="topRight" state="frozen"/>
      <selection pane="topRight" activeCell="A6" sqref="A6"/>
    </sheetView>
  </sheetViews>
  <sheetFormatPr defaultRowHeight="15" x14ac:dyDescent="0.25"/>
  <cols>
    <col min="1" max="1" width="36.42578125" style="41" customWidth="1"/>
    <col min="2" max="2" width="13.7109375" style="41" customWidth="1"/>
    <col min="3" max="3" width="18.140625" style="41" customWidth="1"/>
    <col min="4" max="4" width="40.42578125" style="41" customWidth="1"/>
    <col min="5" max="5" width="15.42578125" style="41" customWidth="1"/>
    <col min="6" max="6" width="23.140625" style="41" customWidth="1"/>
    <col min="7" max="7" width="16.7109375" style="41" customWidth="1"/>
    <col min="8" max="8" width="16.28515625" style="41" customWidth="1"/>
    <col min="9" max="9" width="20.28515625" style="41" customWidth="1"/>
    <col min="10" max="10" width="19.28515625" style="41" customWidth="1"/>
    <col min="11" max="11" width="26.28515625" style="41" customWidth="1"/>
    <col min="12" max="12" width="28.42578125" style="41" customWidth="1"/>
    <col min="13" max="13" width="23.42578125" style="43" customWidth="1"/>
    <col min="14" max="14" width="13" style="43" customWidth="1"/>
    <col min="15" max="15" width="18.140625" style="43" customWidth="1"/>
    <col min="16" max="16" width="21.7109375" style="43" customWidth="1"/>
    <col min="17" max="17" width="48.85546875" style="41" customWidth="1"/>
    <col min="18" max="16384" width="9.140625" style="41"/>
  </cols>
  <sheetData>
    <row r="1" spans="1:17" ht="72.75" customHeight="1" x14ac:dyDescent="0.25">
      <c r="A1" t="e" vm="2">
        <v>#VALUE!</v>
      </c>
    </row>
    <row r="4" spans="1:17" ht="48.75" customHeight="1" x14ac:dyDescent="0.25">
      <c r="A4" s="42" t="s">
        <v>0</v>
      </c>
      <c r="B4" s="48" t="s">
        <v>31</v>
      </c>
      <c r="C4" s="48" t="s">
        <v>32</v>
      </c>
      <c r="D4" s="48" t="s">
        <v>33</v>
      </c>
      <c r="E4" s="44" t="s">
        <v>1</v>
      </c>
      <c r="F4" s="44" t="s">
        <v>3</v>
      </c>
      <c r="G4" s="57" t="s">
        <v>6</v>
      </c>
      <c r="H4" s="44" t="s">
        <v>34</v>
      </c>
      <c r="I4" s="85" t="s">
        <v>35</v>
      </c>
      <c r="J4" s="44" t="s">
        <v>36</v>
      </c>
      <c r="K4" s="44" t="s">
        <v>37</v>
      </c>
      <c r="L4" s="44" t="s">
        <v>38</v>
      </c>
      <c r="M4" s="44" t="s">
        <v>39</v>
      </c>
      <c r="N4" s="44" t="s">
        <v>40</v>
      </c>
      <c r="O4" s="44" t="s">
        <v>41</v>
      </c>
      <c r="P4" s="44" t="s">
        <v>42</v>
      </c>
      <c r="Q4" s="57" t="s">
        <v>43</v>
      </c>
    </row>
    <row r="5" spans="1:17" customFormat="1" x14ac:dyDescent="0.25">
      <c r="A5" s="146" t="s">
        <v>19</v>
      </c>
      <c r="B5" s="147"/>
      <c r="C5" s="148"/>
      <c r="D5" s="149"/>
      <c r="E5" s="150"/>
      <c r="F5" s="151"/>
      <c r="G5" s="152" t="str">
        <f>(IF(F5="", "", F5+60))</f>
        <v/>
      </c>
      <c r="H5" s="153"/>
      <c r="I5" s="154"/>
      <c r="J5" s="155"/>
      <c r="K5" s="156" t="str">
        <f>IF(J5="", "",J5+ 23)</f>
        <v/>
      </c>
      <c r="L5" s="157"/>
      <c r="M5" s="158"/>
      <c r="N5" s="158"/>
      <c r="O5" s="159"/>
      <c r="P5" s="159"/>
      <c r="Q5" s="160"/>
    </row>
    <row r="6" spans="1:17" customFormat="1" ht="60" x14ac:dyDescent="0.25">
      <c r="A6" s="230" t="s">
        <v>20</v>
      </c>
      <c r="B6" s="161" t="s">
        <v>44</v>
      </c>
      <c r="C6" s="162">
        <v>26466</v>
      </c>
      <c r="D6" s="163" t="s">
        <v>45</v>
      </c>
      <c r="E6" s="150" t="s">
        <v>21</v>
      </c>
      <c r="F6" s="151">
        <v>45474</v>
      </c>
      <c r="G6" s="152">
        <f t="shared" ref="G6" si="0">(IF(F6="", "", F6+60))</f>
        <v>45534</v>
      </c>
      <c r="H6" s="153" t="s">
        <v>46</v>
      </c>
      <c r="I6" s="154" t="s">
        <v>47</v>
      </c>
      <c r="J6" s="155">
        <v>45438</v>
      </c>
      <c r="K6" s="156">
        <f t="shared" ref="K6" si="1">IF(J6="", "",J6+ 23)</f>
        <v>45461</v>
      </c>
      <c r="L6" s="157" t="s">
        <v>48</v>
      </c>
      <c r="M6" s="158" t="s">
        <v>49</v>
      </c>
      <c r="N6" s="158"/>
      <c r="O6" s="159"/>
      <c r="P6" s="159"/>
      <c r="Q6" s="160"/>
    </row>
    <row r="7" spans="1:17" x14ac:dyDescent="0.25">
      <c r="A7" s="116"/>
      <c r="B7" s="106"/>
      <c r="C7" s="107"/>
      <c r="D7" s="108"/>
      <c r="E7" s="51"/>
      <c r="F7" s="52"/>
      <c r="G7" s="143" t="str">
        <f>(IF(F7="", "", F7+60))</f>
        <v/>
      </c>
      <c r="H7" s="56"/>
      <c r="I7" s="54"/>
      <c r="J7" s="55"/>
      <c r="K7" s="144" t="str">
        <f>IF(J7="", "",J7+ 23)</f>
        <v/>
      </c>
      <c r="L7" s="45"/>
      <c r="M7" s="58"/>
      <c r="N7" s="58"/>
      <c r="O7" s="59"/>
      <c r="P7" s="59"/>
      <c r="Q7" s="61"/>
    </row>
    <row r="8" spans="1:17" x14ac:dyDescent="0.25">
      <c r="A8" s="138"/>
      <c r="B8" s="50"/>
      <c r="C8" s="139"/>
      <c r="D8" s="140"/>
      <c r="E8" s="141"/>
      <c r="F8" s="52"/>
      <c r="G8" s="143" t="str">
        <f>(IF(F8="", "", F8+60))</f>
        <v/>
      </c>
      <c r="H8" s="56"/>
      <c r="I8" s="56"/>
      <c r="J8" s="55"/>
      <c r="K8" s="144" t="str">
        <f>IF(J8="", "",J8+ 23)</f>
        <v/>
      </c>
      <c r="L8" s="142"/>
      <c r="M8" s="58"/>
      <c r="N8" s="58"/>
      <c r="O8" s="59"/>
      <c r="P8" s="59"/>
      <c r="Q8" s="61"/>
    </row>
    <row r="9" spans="1:17" x14ac:dyDescent="0.25">
      <c r="A9" s="109"/>
      <c r="B9" s="50"/>
      <c r="C9" s="14"/>
      <c r="D9" s="53"/>
      <c r="E9" s="49"/>
      <c r="F9" s="14"/>
      <c r="G9" s="143" t="str">
        <f t="shared" ref="G9" si="2">(IF(F9="", "", F9+60))</f>
        <v/>
      </c>
      <c r="H9" s="54"/>
      <c r="I9" s="54"/>
      <c r="J9" s="55"/>
      <c r="K9" s="144" t="str">
        <f t="shared" ref="K9" si="3">IF(J9="", "",J9+ 23)</f>
        <v/>
      </c>
      <c r="L9" s="45"/>
      <c r="M9" s="58"/>
      <c r="N9" s="58"/>
      <c r="O9" s="59"/>
      <c r="P9" s="59"/>
      <c r="Q9" s="60"/>
    </row>
    <row r="11" spans="1:17" x14ac:dyDescent="0.25">
      <c r="A11" s="47"/>
    </row>
    <row r="12" spans="1:17" ht="15.75" x14ac:dyDescent="0.25">
      <c r="A12" s="164" t="s">
        <v>24</v>
      </c>
    </row>
    <row r="13" spans="1:17" x14ac:dyDescent="0.25">
      <c r="A13" s="165" t="s">
        <v>27</v>
      </c>
    </row>
    <row r="14" spans="1:17" ht="30" x14ac:dyDescent="0.25">
      <c r="A14" s="166" t="s">
        <v>50</v>
      </c>
      <c r="K14" s="145"/>
    </row>
    <row r="15" spans="1:17" x14ac:dyDescent="0.25">
      <c r="A15" s="167" t="s">
        <v>51</v>
      </c>
    </row>
    <row r="16" spans="1:17" ht="30" x14ac:dyDescent="0.25">
      <c r="A16" s="168" t="s">
        <v>30</v>
      </c>
      <c r="K16" s="145"/>
    </row>
  </sheetData>
  <sheetProtection algorithmName="SHA-512" hashValue="MJhEvVNnBR7vMRM3dbb17tTkrdL76NFF7H0KPQGA7fVZHcJsXyTF0uqeMM7Cr39sWF8j2vJPpu4U2yyPJ/eF5w==" saltValue="DqmZWr1ixlmjZBJheUZd2Q==" spinCount="100000" sheet="1" formatCells="0" formatColumns="0" formatRows="0" insertColumns="0" insertRows="0" insertHyperlinks="0" deleteColumns="0" deleteRows="0" sort="0" autoFilter="0" pivotTables="0"/>
  <phoneticPr fontId="8" type="noConversion"/>
  <conditionalFormatting sqref="A4:A9">
    <cfRule type="expression" dxfId="3" priority="1">
      <formula>I4="Yes"</formula>
    </cfRule>
  </conditionalFormatting>
  <conditionalFormatting sqref="I4:I9">
    <cfRule type="containsText" dxfId="2" priority="4" operator="containsText" text="Yes">
      <formula>NOT(ISERROR(SEARCH("Yes",I4)))</formula>
    </cfRule>
  </conditionalFormatting>
  <conditionalFormatting sqref="J4:J9">
    <cfRule type="cellIs" dxfId="1" priority="3" operator="between">
      <formula>TODAY()-730</formula>
      <formula>TODAY()-23</formula>
    </cfRule>
  </conditionalFormatting>
  <conditionalFormatting sqref="K4:K9">
    <cfRule type="cellIs" dxfId="0" priority="2" operator="between">
      <formula>TODAY()</formula>
      <formula>TODAY()+7</formula>
    </cfRule>
  </conditionalFormatting>
  <pageMargins left="0.7" right="0.7" top="0.75" bottom="0.75" header="0.3" footer="0.3"/>
  <pageSetup orientation="portrait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E65A6E-1D79-44C2-A3CE-7A316429FAF6}">
  <dimension ref="A1:Q5"/>
  <sheetViews>
    <sheetView workbookViewId="0">
      <selection activeCell="Q5" sqref="Q5"/>
    </sheetView>
  </sheetViews>
  <sheetFormatPr defaultRowHeight="15" x14ac:dyDescent="0.25"/>
  <cols>
    <col min="1" max="1" width="35.5703125" customWidth="1"/>
    <col min="2" max="2" width="13" customWidth="1"/>
    <col min="3" max="3" width="17" style="1" customWidth="1"/>
    <col min="4" max="4" width="76.42578125" bestFit="1" customWidth="1"/>
    <col min="5" max="5" width="15.140625" customWidth="1"/>
    <col min="6" max="6" width="25.7109375" style="1" customWidth="1"/>
    <col min="7" max="7" width="23.140625" style="1" customWidth="1"/>
    <col min="8" max="8" width="21" bestFit="1" customWidth="1"/>
    <col min="9" max="9" width="37.5703125" customWidth="1"/>
    <col min="10" max="10" width="25.5703125" style="1" bestFit="1" customWidth="1"/>
    <col min="11" max="11" width="38.140625" style="1" bestFit="1" customWidth="1"/>
    <col min="12" max="12" width="28.85546875" bestFit="1" customWidth="1"/>
    <col min="13" max="13" width="57.140625" bestFit="1" customWidth="1"/>
    <col min="14" max="14" width="58" bestFit="1" customWidth="1"/>
    <col min="15" max="15" width="27.85546875" bestFit="1" customWidth="1"/>
    <col min="16" max="16" width="18" bestFit="1" customWidth="1"/>
  </cols>
  <sheetData>
    <row r="1" spans="1:17" ht="78.75" customHeight="1" x14ac:dyDescent="0.25">
      <c r="A1" t="e" vm="3">
        <v>#VALUE!</v>
      </c>
    </row>
    <row r="4" spans="1:17" x14ac:dyDescent="0.25">
      <c r="A4" s="15" t="s">
        <v>52</v>
      </c>
      <c r="B4" s="15" t="s">
        <v>31</v>
      </c>
      <c r="C4" s="15" t="s">
        <v>53</v>
      </c>
      <c r="D4" s="15" t="s">
        <v>33</v>
      </c>
      <c r="E4" s="15" t="s">
        <v>1</v>
      </c>
      <c r="F4" s="15" t="s">
        <v>3</v>
      </c>
      <c r="G4" s="15" t="s">
        <v>54</v>
      </c>
      <c r="H4" s="15" t="s">
        <v>55</v>
      </c>
      <c r="I4" s="15" t="s">
        <v>35</v>
      </c>
      <c r="J4" s="15" t="s">
        <v>36</v>
      </c>
      <c r="K4" s="15" t="s">
        <v>37</v>
      </c>
      <c r="L4" s="15" t="s">
        <v>56</v>
      </c>
      <c r="M4" s="15" t="s">
        <v>39</v>
      </c>
      <c r="N4" s="15" t="s">
        <v>57</v>
      </c>
      <c r="O4" s="15" t="s">
        <v>41</v>
      </c>
      <c r="P4" s="15" t="s">
        <v>42</v>
      </c>
      <c r="Q4" s="15" t="s">
        <v>43</v>
      </c>
    </row>
    <row r="5" spans="1:17" x14ac:dyDescent="0.25">
      <c r="A5" t="e" cm="1" vm="4">
        <f t="array" ref="A5">_xlfn._xlws.FILTER(Medications!1:1048576, Medications!I:I ="Yes")</f>
        <v>#VALUE!</v>
      </c>
    </row>
  </sheetData>
  <sheetProtection algorithmName="SHA-512" hashValue="iTp70EFzs8FcxOp9QpFKDBGpuV2K+pmcElb1nhQoFCj+/08wH2QDwnrlUoLUfcMWsZyZu2d6wM0gJcHzFe4Afg==" saltValue="P024IoCx+TLcBLou5GOUqA==" spinCount="100000" sheet="1"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5C8147-4805-4308-A37B-9DBF402AAA47}">
  <sheetPr>
    <tabColor rgb="FF0B64A0"/>
    <pageSetUpPr fitToPage="1"/>
  </sheetPr>
  <dimension ref="A1:N290"/>
  <sheetViews>
    <sheetView topLeftCell="F1" zoomScale="73" zoomScaleNormal="73" workbookViewId="0">
      <selection activeCell="K10" sqref="K10"/>
    </sheetView>
  </sheetViews>
  <sheetFormatPr defaultRowHeight="15" x14ac:dyDescent="0.25"/>
  <cols>
    <col min="1" max="1" width="24.42578125" hidden="1" customWidth="1"/>
    <col min="2" max="2" width="36" hidden="1" customWidth="1"/>
    <col min="3" max="3" width="25.85546875" hidden="1" customWidth="1"/>
    <col min="4" max="4" width="41.28515625" hidden="1" customWidth="1"/>
    <col min="5" max="5" width="44.28515625" hidden="1" customWidth="1"/>
    <col min="6" max="6" width="33.7109375" customWidth="1"/>
    <col min="7" max="7" width="19.85546875" customWidth="1"/>
    <col min="8" max="8" width="17.7109375" customWidth="1"/>
    <col min="9" max="9" width="27.5703125" customWidth="1"/>
    <col min="10" max="10" width="19.140625" customWidth="1"/>
    <col min="11" max="11" width="23.7109375" customWidth="1"/>
    <col min="12" max="12" width="20.85546875" customWidth="1"/>
    <col min="13" max="13" width="27.85546875" customWidth="1"/>
  </cols>
  <sheetData>
    <row r="1" spans="1:14" ht="78" customHeight="1" x14ac:dyDescent="0.25">
      <c r="F1" t="e" vm="5">
        <v>#VALUE!</v>
      </c>
    </row>
    <row r="2" spans="1:14" ht="18.75" customHeight="1" x14ac:dyDescent="0.25"/>
    <row r="3" spans="1:14" ht="23.25" customHeight="1" thickBot="1" x14ac:dyDescent="0.3">
      <c r="F3" s="40"/>
      <c r="G3" s="40"/>
      <c r="H3" s="40"/>
      <c r="I3" s="40"/>
      <c r="J3" s="40"/>
      <c r="K3" s="40"/>
      <c r="L3" s="40"/>
      <c r="M3" s="40"/>
    </row>
    <row r="4" spans="1:14" ht="63" customHeight="1" thickBot="1" x14ac:dyDescent="0.3">
      <c r="A4" s="212" t="s">
        <v>58</v>
      </c>
      <c r="B4" s="213"/>
      <c r="C4" s="213"/>
      <c r="D4" s="213"/>
      <c r="E4" s="213"/>
      <c r="F4" s="214"/>
      <c r="G4" s="214"/>
      <c r="H4" s="214"/>
      <c r="I4" s="214"/>
      <c r="J4" s="214"/>
      <c r="K4" s="214"/>
      <c r="L4" s="214"/>
      <c r="M4" s="215"/>
      <c r="N4" s="13"/>
    </row>
    <row r="5" spans="1:14" ht="51.75" customHeight="1" x14ac:dyDescent="0.25">
      <c r="A5" s="216" t="s">
        <v>59</v>
      </c>
      <c r="B5" s="216" t="s">
        <v>60</v>
      </c>
      <c r="C5" s="216" t="s">
        <v>61</v>
      </c>
      <c r="D5" s="216" t="s">
        <v>62</v>
      </c>
      <c r="E5" s="219" t="s">
        <v>63</v>
      </c>
      <c r="F5" s="226" t="s">
        <v>64</v>
      </c>
      <c r="G5" s="218" t="s">
        <v>31</v>
      </c>
      <c r="H5" s="226" t="s">
        <v>32</v>
      </c>
      <c r="I5" s="226" t="s">
        <v>65</v>
      </c>
      <c r="J5" s="226" t="s">
        <v>66</v>
      </c>
      <c r="K5" s="226" t="s">
        <v>67</v>
      </c>
      <c r="L5" s="228" t="s">
        <v>68</v>
      </c>
      <c r="M5" s="228" t="s">
        <v>69</v>
      </c>
    </row>
    <row r="6" spans="1:14" ht="15.75" customHeight="1" thickBot="1" x14ac:dyDescent="0.3">
      <c r="A6" s="217"/>
      <c r="B6" s="217"/>
      <c r="C6" s="217"/>
      <c r="D6" s="217"/>
      <c r="E6" s="220"/>
      <c r="F6" s="226"/>
      <c r="G6" s="218"/>
      <c r="H6" s="226"/>
      <c r="I6" s="226"/>
      <c r="J6" s="226"/>
      <c r="K6" s="227"/>
      <c r="L6" s="228"/>
      <c r="M6" s="228"/>
    </row>
    <row r="7" spans="1:14" ht="30.75" thickBot="1" x14ac:dyDescent="0.3">
      <c r="A7" s="3" t="s">
        <v>70</v>
      </c>
      <c r="B7" s="9"/>
      <c r="C7" s="9"/>
      <c r="D7" s="9"/>
      <c r="E7" s="19"/>
      <c r="F7" s="27"/>
      <c r="G7" s="27"/>
      <c r="H7" s="25">
        <v>16460</v>
      </c>
      <c r="I7" s="25" t="s">
        <v>71</v>
      </c>
      <c r="J7" s="221">
        <v>3</v>
      </c>
      <c r="K7" s="23" t="s">
        <v>72</v>
      </c>
      <c r="L7" s="81">
        <v>41609</v>
      </c>
      <c r="M7" s="224"/>
    </row>
    <row r="8" spans="1:14" ht="15.75" thickBot="1" x14ac:dyDescent="0.3">
      <c r="A8" s="4" t="s">
        <v>73</v>
      </c>
      <c r="B8" s="7"/>
      <c r="C8" s="7"/>
      <c r="D8" s="7"/>
      <c r="E8" s="20"/>
      <c r="F8" s="29"/>
      <c r="G8" s="30"/>
      <c r="H8" s="26"/>
      <c r="I8" s="26"/>
      <c r="J8" s="222"/>
      <c r="K8" s="22" t="s">
        <v>74</v>
      </c>
      <c r="L8" s="82" t="s">
        <v>75</v>
      </c>
      <c r="M8" s="225"/>
    </row>
    <row r="9" spans="1:14" ht="15.75" thickBot="1" x14ac:dyDescent="0.3">
      <c r="A9" s="5" t="s">
        <v>31</v>
      </c>
      <c r="B9" s="6"/>
      <c r="C9" s="6"/>
      <c r="D9" s="6"/>
      <c r="E9" s="21"/>
      <c r="F9" s="28"/>
      <c r="G9" s="28"/>
      <c r="H9" s="24"/>
      <c r="I9" s="24"/>
      <c r="J9" s="223"/>
      <c r="K9" s="24" t="s">
        <v>76</v>
      </c>
      <c r="L9" s="62"/>
      <c r="M9" s="224"/>
    </row>
    <row r="10" spans="1:14" s="2" customFormat="1" ht="84.75" customHeight="1" x14ac:dyDescent="0.25">
      <c r="A10" s="8" t="str" cm="1">
        <f t="array" aca="1" ref="A10" ca="1">IF('HIDE- Patients for Request Form'!K5="","",(IF('HIDE- Patients for Request Form'!K5-TODAY()&lt;=7,'HIDE- Patients for Request Form'!A5:D5,"")))</f>
        <v/>
      </c>
      <c r="B10" s="8"/>
      <c r="C10" s="10"/>
      <c r="D10" s="10"/>
      <c r="E10" s="11" t="str">
        <f ca="1">IF('HIDE- Patients for Request Form'!K5="","",(IF('HIDE- Patients for Request Form'!K5-TODAY()&lt;=7,'HIDE- Patients for Request Form'!M5,"")))</f>
        <v/>
      </c>
      <c r="F10" s="31" t="e" cm="1" vm="4">
        <f t="array" aca="1" ref="F10" ca="1">_xlfn._xlws.FILTER(A10:A77,A10:A77&lt;&gt;"")</f>
        <v>#VALUE!</v>
      </c>
      <c r="G10" s="31" t="e" cm="1" vm="4">
        <f t="array" ref="G10">_xlfn._xlws.FILTER(B10:B77,B10:B77&lt;&gt;"")</f>
        <v>#VALUE!</v>
      </c>
      <c r="H10" s="32" t="e" cm="1" vm="4">
        <f t="array" ref="H10">_xlfn._xlws.FILTER(C10:C77,C10:C77&lt;&gt;"")</f>
        <v>#VALUE!</v>
      </c>
      <c r="I10" s="31" t="e" cm="1" vm="4">
        <f t="array" ref="I10">_xlfn._xlws.FILTER(D10:D77,D10:D77&lt;&gt;"")</f>
        <v>#VALUE!</v>
      </c>
      <c r="J10" s="33" t="e" cm="1" vm="6">
        <f t="array" aca="1" ref="J10:J84" ca="1">LEN(K10:K84)-LEN(SUBSTITUTE(K10:K84,CHAR(10),""))+1</f>
        <v>#VALUE!</v>
      </c>
      <c r="K10" s="34" t="e" cm="1" vm="4">
        <f t="array" aca="1" ref="K10" ca="1">_xlfn._xlws.FILTER(E10:E77,E10:E77&lt;&gt;"")</f>
        <v>#VALUE!</v>
      </c>
      <c r="L10" s="63"/>
      <c r="M10" s="64"/>
    </row>
    <row r="11" spans="1:14" s="2" customFormat="1" ht="87.75" customHeight="1" x14ac:dyDescent="0.25">
      <c r="A11" s="8" t="str" cm="1">
        <f t="array" aca="1" ref="A11" ca="1">IF('HIDE- Patients for Request Form'!K6="","",(IF('HIDE- Patients for Request Form'!K6-TODAY()&lt;=7,'HIDE- Patients for Request Form'!A6:D6,"")))</f>
        <v/>
      </c>
      <c r="B11" s="8"/>
      <c r="C11" s="8"/>
      <c r="D11" s="8"/>
      <c r="E11" s="11" t="str">
        <f ca="1">IF('HIDE- Patients for Request Form'!K6="","",(IF('HIDE- Patients for Request Form'!K6-TODAY()&lt;=7,'HIDE- Patients for Request Form'!M6,"")))</f>
        <v/>
      </c>
      <c r="F11" s="31"/>
      <c r="G11" s="31"/>
      <c r="H11" s="32"/>
      <c r="I11" s="31"/>
      <c r="J11" s="33">
        <f ca="1"/>
        <v>1</v>
      </c>
      <c r="K11" s="35"/>
      <c r="L11" s="63"/>
      <c r="M11" s="63"/>
    </row>
    <row r="12" spans="1:14" ht="78.400000000000006" customHeight="1" x14ac:dyDescent="0.25">
      <c r="A12" s="8" t="str" cm="1">
        <f t="array" aca="1" ref="A12" ca="1">IF('HIDE- Patients for Request Form'!K7="","",(IF('HIDE- Patients for Request Form'!K7-TODAY()&lt;=7,'HIDE- Patients for Request Form'!A7:D7,"")))</f>
        <v/>
      </c>
      <c r="B12" s="10"/>
      <c r="C12" s="10"/>
      <c r="D12" s="10"/>
      <c r="E12" s="11" t="str">
        <f ca="1">IF('HIDE- Patients for Request Form'!K7="","",(IF('HIDE- Patients for Request Form'!K7-TODAY()&lt;=7,'HIDE- Patients for Request Form'!M7,"")))</f>
        <v/>
      </c>
      <c r="F12" s="31"/>
      <c r="G12" s="31"/>
      <c r="H12" s="32"/>
      <c r="I12" s="36"/>
      <c r="J12" s="33">
        <f ca="1"/>
        <v>1</v>
      </c>
      <c r="K12" s="35"/>
      <c r="L12" s="63"/>
      <c r="M12" s="64"/>
    </row>
    <row r="13" spans="1:14" ht="73.900000000000006" customHeight="1" x14ac:dyDescent="0.25">
      <c r="A13" s="8" t="str" cm="1">
        <f t="array" aca="1" ref="A13" ca="1">IF('HIDE- Patients for Request Form'!K8="","",(IF('HIDE- Patients for Request Form'!K8-TODAY()&lt;=7,'HIDE- Patients for Request Form'!A8:D8,"")))</f>
        <v/>
      </c>
      <c r="B13" s="10"/>
      <c r="C13" s="10"/>
      <c r="D13" s="10"/>
      <c r="E13" s="11" t="str">
        <f ca="1">IF('HIDE- Patients for Request Form'!K8="","",(IF('HIDE- Patients for Request Form'!K8-TODAY()&lt;=7,'HIDE- Patients for Request Form'!M8,"")))</f>
        <v/>
      </c>
      <c r="F13" s="31"/>
      <c r="G13" s="31"/>
      <c r="H13" s="36"/>
      <c r="I13" s="36"/>
      <c r="J13" s="33">
        <f ca="1"/>
        <v>1</v>
      </c>
      <c r="K13" s="35"/>
      <c r="L13" s="65"/>
      <c r="M13" s="64"/>
    </row>
    <row r="14" spans="1:14" ht="80.25" customHeight="1" x14ac:dyDescent="0.25">
      <c r="A14" s="8" t="str" cm="1">
        <f t="array" aca="1" ref="A14" ca="1">IF('HIDE- Patients for Request Form'!K9="","",(IF('HIDE- Patients for Request Form'!K9-TODAY()&lt;=7,'HIDE- Patients for Request Form'!A9:D9,"")))</f>
        <v/>
      </c>
      <c r="B14" s="10"/>
      <c r="C14" s="10"/>
      <c r="D14" s="10"/>
      <c r="E14" s="11" t="str">
        <f ca="1">IF('HIDE- Patients for Request Form'!K9="","",(IF('HIDE- Patients for Request Form'!K9-TODAY()&lt;=7,'HIDE- Patients for Request Form'!M9,"")))</f>
        <v/>
      </c>
      <c r="F14" s="31"/>
      <c r="G14" s="31"/>
      <c r="H14" s="36"/>
      <c r="I14" s="37"/>
      <c r="J14" s="33">
        <f ca="1"/>
        <v>1</v>
      </c>
      <c r="K14" s="35"/>
      <c r="L14" s="66"/>
      <c r="M14" s="64"/>
    </row>
    <row r="15" spans="1:14" ht="90.75" customHeight="1" x14ac:dyDescent="0.25">
      <c r="A15" s="8" t="str" cm="1">
        <f t="array" aca="1" ref="A15" ca="1">IF('HIDE- Patients for Request Form'!K10="","",(IF('HIDE- Patients for Request Form'!K10-TODAY()&lt;=7,'HIDE- Patients for Request Form'!A10:D10,"")))</f>
        <v/>
      </c>
      <c r="B15" s="10"/>
      <c r="C15" s="10"/>
      <c r="D15" s="10"/>
      <c r="E15" s="11" t="str">
        <f ca="1">IF('HIDE- Patients for Request Form'!K10="","",(IF('HIDE- Patients for Request Form'!K10-TODAY()&lt;=7,'HIDE- Patients for Request Form'!M10,"")))</f>
        <v/>
      </c>
      <c r="F15" s="31"/>
      <c r="G15" s="31"/>
      <c r="H15" s="36"/>
      <c r="I15" s="37"/>
      <c r="J15" s="33">
        <f ca="1"/>
        <v>1</v>
      </c>
      <c r="K15" s="35"/>
      <c r="L15" s="66"/>
      <c r="M15" s="64"/>
    </row>
    <row r="16" spans="1:14" ht="86.25" customHeight="1" x14ac:dyDescent="0.25">
      <c r="A16" s="8" t="str" cm="1">
        <f t="array" aca="1" ref="A16" ca="1">IF('HIDE- Patients for Request Form'!K11="","",(IF('HIDE- Patients for Request Form'!K11-TODAY()&lt;=7,'HIDE- Patients for Request Form'!A11:D11,"")))</f>
        <v/>
      </c>
      <c r="B16" s="10"/>
      <c r="C16" s="10"/>
      <c r="D16" s="10"/>
      <c r="E16" s="11" t="str">
        <f ca="1">IF('HIDE- Patients for Request Form'!K11="","",(IF('HIDE- Patients for Request Form'!K11-TODAY()&lt;=7,'HIDE- Patients for Request Form'!M11,"")))</f>
        <v/>
      </c>
      <c r="F16" s="31"/>
      <c r="G16" s="31"/>
      <c r="H16" s="36"/>
      <c r="I16" s="37"/>
      <c r="J16" s="33">
        <f ca="1"/>
        <v>1</v>
      </c>
      <c r="K16" s="35"/>
      <c r="L16" s="66"/>
      <c r="M16" s="64"/>
    </row>
    <row r="17" spans="1:13" ht="84.75" customHeight="1" x14ac:dyDescent="0.25">
      <c r="A17" s="8" t="str" cm="1">
        <f t="array" aca="1" ref="A17" ca="1">IF('HIDE- Patients for Request Form'!K12="","",(IF('HIDE- Patients for Request Form'!K12-TODAY()&lt;=7,'HIDE- Patients for Request Form'!A12:D12,"")))</f>
        <v/>
      </c>
      <c r="B17" s="10"/>
      <c r="C17" s="10"/>
      <c r="D17" s="10"/>
      <c r="E17" s="11" t="str">
        <f ca="1">IF('HIDE- Patients for Request Form'!K12="","",(IF('HIDE- Patients for Request Form'!K12-TODAY()&lt;=7,'HIDE- Patients for Request Form'!M12,"")))</f>
        <v/>
      </c>
      <c r="F17" s="31"/>
      <c r="G17" s="31"/>
      <c r="H17" s="36"/>
      <c r="I17" s="37"/>
      <c r="J17" s="33">
        <f ca="1"/>
        <v>1</v>
      </c>
      <c r="K17" s="35"/>
      <c r="L17" s="66"/>
      <c r="M17" s="64"/>
    </row>
    <row r="18" spans="1:13" ht="87.75" customHeight="1" x14ac:dyDescent="0.25">
      <c r="A18" s="8" t="str" cm="1">
        <f t="array" aca="1" ref="A18" ca="1">IF('HIDE- Patients for Request Form'!K13="","",(IF('HIDE- Patients for Request Form'!K13-TODAY()&lt;=7,'HIDE- Patients for Request Form'!A13:D13,"")))</f>
        <v/>
      </c>
      <c r="B18" s="11"/>
      <c r="C18" s="11"/>
      <c r="D18" s="11"/>
      <c r="E18" s="11" t="str">
        <f ca="1">IF('HIDE- Patients for Request Form'!K13="","",(IF('HIDE- Patients for Request Form'!K13-TODAY()&lt;=7,'HIDE- Patients for Request Form'!M13,"")))</f>
        <v/>
      </c>
      <c r="F18" s="38"/>
      <c r="G18" s="38"/>
      <c r="H18" s="16"/>
      <c r="I18" s="17"/>
      <c r="J18" s="33">
        <f ca="1"/>
        <v>1</v>
      </c>
      <c r="K18" s="35"/>
      <c r="L18" s="67"/>
      <c r="M18" s="67"/>
    </row>
    <row r="19" spans="1:13" ht="102" customHeight="1" x14ac:dyDescent="0.25">
      <c r="A19" s="8" t="str" cm="1">
        <f t="array" aca="1" ref="A19" ca="1">IF('HIDE- Patients for Request Form'!K14="","",(IF('HIDE- Patients for Request Form'!K14-TODAY()&lt;=7,'HIDE- Patients for Request Form'!A14:D14,"")))</f>
        <v/>
      </c>
      <c r="B19" s="11"/>
      <c r="C19" s="11"/>
      <c r="D19" s="11"/>
      <c r="E19" s="11" t="str">
        <f ca="1">IF('HIDE- Patients for Request Form'!K14="","",(IF('HIDE- Patients for Request Form'!K14-TODAY()&lt;=7,'HIDE- Patients for Request Form'!M14,"")))</f>
        <v/>
      </c>
      <c r="F19" s="38"/>
      <c r="G19" s="38"/>
      <c r="H19" s="16"/>
      <c r="I19" s="17"/>
      <c r="J19" s="33">
        <f ca="1"/>
        <v>1</v>
      </c>
      <c r="K19" s="35"/>
      <c r="L19" s="67"/>
      <c r="M19" s="67"/>
    </row>
    <row r="20" spans="1:13" ht="69.75" customHeight="1" x14ac:dyDescent="0.25">
      <c r="A20" s="8" t="str" cm="1">
        <f t="array" aca="1" ref="A20" ca="1">IF('HIDE- Patients for Request Form'!K15="","",(IF('HIDE- Patients for Request Form'!K15-TODAY()&lt;=7,'HIDE- Patients for Request Form'!A15:D15,"")))</f>
        <v/>
      </c>
      <c r="B20" s="11"/>
      <c r="C20" s="11"/>
      <c r="D20" s="11"/>
      <c r="E20" s="11" t="str">
        <f ca="1">IF('HIDE- Patients for Request Form'!K15="","",(IF('HIDE- Patients for Request Form'!K15-TODAY()&lt;=7,'HIDE- Patients for Request Form'!M15,"")))</f>
        <v/>
      </c>
      <c r="F20" s="38"/>
      <c r="G20" s="38"/>
      <c r="H20" s="16"/>
      <c r="I20" s="39"/>
      <c r="J20" s="33">
        <f ca="1"/>
        <v>1</v>
      </c>
      <c r="K20" s="35"/>
      <c r="L20" s="67"/>
      <c r="M20" s="67"/>
    </row>
    <row r="21" spans="1:13" ht="83.25" customHeight="1" x14ac:dyDescent="0.25">
      <c r="A21" s="8" t="str" cm="1">
        <f t="array" aca="1" ref="A21" ca="1">IF('HIDE- Patients for Request Form'!K16="","",(IF('HIDE- Patients for Request Form'!K16-TODAY()&lt;=7,'HIDE- Patients for Request Form'!A16:D16,"")))</f>
        <v/>
      </c>
      <c r="B21" s="11"/>
      <c r="C21" s="11"/>
      <c r="D21" s="11"/>
      <c r="E21" s="11" t="str">
        <f ca="1">IF('HIDE- Patients for Request Form'!K16="","",(IF('HIDE- Patients for Request Form'!K16-TODAY()&lt;=7,'HIDE- Patients for Request Form'!M16,"")))</f>
        <v/>
      </c>
      <c r="F21" s="38"/>
      <c r="G21" s="38"/>
      <c r="H21" s="16"/>
      <c r="I21" s="39"/>
      <c r="J21" s="33">
        <f ca="1"/>
        <v>1</v>
      </c>
      <c r="K21" s="35"/>
      <c r="L21" s="67"/>
      <c r="M21" s="67"/>
    </row>
    <row r="22" spans="1:13" ht="18.75" x14ac:dyDescent="0.25">
      <c r="A22" s="8" t="str" cm="1">
        <f t="array" aca="1" ref="A22" ca="1">IF('HIDE- Patients for Request Form'!K17="","",(IF('HIDE- Patients for Request Form'!K17-TODAY()&lt;=7,'HIDE- Patients for Request Form'!A17:D17,"")))</f>
        <v/>
      </c>
      <c r="B22" s="11"/>
      <c r="C22" s="11"/>
      <c r="D22" s="11"/>
      <c r="E22" s="11" t="str">
        <f ca="1">IF('HIDE- Patients for Request Form'!K17="","",(IF('HIDE- Patients for Request Form'!K17-TODAY()&lt;=7,'HIDE- Patients for Request Form'!M17,"")))</f>
        <v/>
      </c>
      <c r="F22" s="38"/>
      <c r="G22" s="38"/>
      <c r="H22" s="16"/>
      <c r="I22" s="39"/>
      <c r="J22" s="33">
        <f ca="1"/>
        <v>1</v>
      </c>
      <c r="K22" s="35"/>
      <c r="L22" s="67"/>
      <c r="M22" s="67"/>
    </row>
    <row r="23" spans="1:13" ht="18.75" x14ac:dyDescent="0.25">
      <c r="A23" s="8" t="str" cm="1">
        <f t="array" aca="1" ref="A23" ca="1">IF('HIDE- Patients for Request Form'!K18="","",(IF('HIDE- Patients for Request Form'!K18-TODAY()&lt;=7,'HIDE- Patients for Request Form'!A18:D18,"")))</f>
        <v/>
      </c>
      <c r="B23" s="11"/>
      <c r="C23" s="11"/>
      <c r="D23" s="11"/>
      <c r="E23" s="11" t="str">
        <f ca="1">IF('HIDE- Patients for Request Form'!K18="","",(IF('HIDE- Patients for Request Form'!K18-TODAY()&lt;=7,'HIDE- Patients for Request Form'!M18,"")))</f>
        <v/>
      </c>
      <c r="F23" s="38"/>
      <c r="G23" s="38"/>
      <c r="H23" s="16"/>
      <c r="I23" s="39"/>
      <c r="J23" s="33">
        <f ca="1"/>
        <v>1</v>
      </c>
      <c r="K23" s="35"/>
      <c r="L23" s="67"/>
      <c r="M23" s="67"/>
    </row>
    <row r="24" spans="1:13" ht="18.75" x14ac:dyDescent="0.25">
      <c r="A24" s="8" t="str" cm="1">
        <f t="array" aca="1" ref="A24" ca="1">IF('HIDE- Patients for Request Form'!K19="","",(IF('HIDE- Patients for Request Form'!K19-TODAY()&lt;=7,'HIDE- Patients for Request Form'!A19:D19,"")))</f>
        <v/>
      </c>
      <c r="B24" s="11"/>
      <c r="C24" s="11"/>
      <c r="D24" s="11"/>
      <c r="E24" s="11" t="str">
        <f ca="1">IF('HIDE- Patients for Request Form'!K19="","",(IF('HIDE- Patients for Request Form'!K19-TODAY()&lt;=7,'HIDE- Patients for Request Form'!M19,"")))</f>
        <v/>
      </c>
      <c r="F24" s="38"/>
      <c r="G24" s="38"/>
      <c r="H24" s="16"/>
      <c r="I24" s="39"/>
      <c r="J24" s="33">
        <f ca="1"/>
        <v>1</v>
      </c>
      <c r="K24" s="35"/>
      <c r="L24" s="67"/>
      <c r="M24" s="67"/>
    </row>
    <row r="25" spans="1:13" ht="18.75" x14ac:dyDescent="0.25">
      <c r="A25" s="8" t="str" cm="1">
        <f t="array" aca="1" ref="A25" ca="1">IF('HIDE- Patients for Request Form'!K20="","",(IF('HIDE- Patients for Request Form'!K20-TODAY()&lt;=7,'HIDE- Patients for Request Form'!A20:D20,"")))</f>
        <v/>
      </c>
      <c r="B25" s="11"/>
      <c r="C25" s="11"/>
      <c r="D25" s="11"/>
      <c r="E25" s="11" t="str">
        <f ca="1">IF('HIDE- Patients for Request Form'!K20="","",(IF('HIDE- Patients for Request Form'!K20-TODAY()&lt;=7,'HIDE- Patients for Request Form'!M20,"")))</f>
        <v/>
      </c>
      <c r="F25" s="38"/>
      <c r="G25" s="38"/>
      <c r="H25" s="16"/>
      <c r="I25" s="39"/>
      <c r="J25" s="33">
        <f ca="1"/>
        <v>1</v>
      </c>
      <c r="K25" s="35"/>
      <c r="L25" s="67"/>
      <c r="M25" s="67"/>
    </row>
    <row r="26" spans="1:13" ht="18.75" x14ac:dyDescent="0.25">
      <c r="A26" s="8" t="str" cm="1">
        <f t="array" aca="1" ref="A26" ca="1">IF('HIDE- Patients for Request Form'!K21="","",(IF('HIDE- Patients for Request Form'!K21-TODAY()&lt;=7,'HIDE- Patients for Request Form'!A21:D21,"")))</f>
        <v/>
      </c>
      <c r="B26" s="11"/>
      <c r="C26" s="11"/>
      <c r="D26" s="11"/>
      <c r="E26" s="11" t="str">
        <f ca="1">IF('HIDE- Patients for Request Form'!K21="","",(IF('HIDE- Patients for Request Form'!K21-TODAY()&lt;=7,'HIDE- Patients for Request Form'!M21,"")))</f>
        <v/>
      </c>
      <c r="F26" s="38"/>
      <c r="G26" s="38"/>
      <c r="H26" s="16"/>
      <c r="I26" s="39"/>
      <c r="J26" s="33">
        <f ca="1"/>
        <v>1</v>
      </c>
      <c r="K26" s="35"/>
      <c r="L26" s="67"/>
      <c r="M26" s="67"/>
    </row>
    <row r="27" spans="1:13" ht="18.75" x14ac:dyDescent="0.25">
      <c r="A27" s="8" t="str" cm="1">
        <f t="array" aca="1" ref="A27" ca="1">IF('HIDE- Patients for Request Form'!K22="","",(IF('HIDE- Patients for Request Form'!K22-TODAY()&lt;=7,'HIDE- Patients for Request Form'!A22:D22,"")))</f>
        <v/>
      </c>
      <c r="B27" s="11"/>
      <c r="C27" s="11"/>
      <c r="D27" s="11"/>
      <c r="E27" s="11" t="str">
        <f ca="1">IF('HIDE- Patients for Request Form'!K22="","",(IF('HIDE- Patients for Request Form'!K22-TODAY()&lt;=7,'HIDE- Patients for Request Form'!M22,"")))</f>
        <v/>
      </c>
      <c r="F27" s="38"/>
      <c r="G27" s="38"/>
      <c r="H27" s="16"/>
      <c r="I27" s="39"/>
      <c r="J27" s="33">
        <f ca="1"/>
        <v>1</v>
      </c>
      <c r="K27" s="35"/>
      <c r="L27" s="67"/>
      <c r="M27" s="67"/>
    </row>
    <row r="28" spans="1:13" ht="18.75" x14ac:dyDescent="0.25">
      <c r="A28" s="8" t="str" cm="1">
        <f t="array" aca="1" ref="A28" ca="1">IF('HIDE- Patients for Request Form'!K23="","",(IF('HIDE- Patients for Request Form'!K23-TODAY()&lt;=7,'HIDE- Patients for Request Form'!A23:D23,"")))</f>
        <v/>
      </c>
      <c r="B28" s="11"/>
      <c r="C28" s="11"/>
      <c r="D28" s="11"/>
      <c r="E28" s="11" t="str">
        <f ca="1">IF('HIDE- Patients for Request Form'!K23="","",(IF('HIDE- Patients for Request Form'!K23-TODAY()&lt;=7,'HIDE- Patients for Request Form'!M23,"")))</f>
        <v/>
      </c>
      <c r="F28" s="38"/>
      <c r="G28" s="38"/>
      <c r="H28" s="16"/>
      <c r="I28" s="39"/>
      <c r="J28" s="33">
        <f ca="1"/>
        <v>1</v>
      </c>
      <c r="K28" s="35"/>
      <c r="L28" s="67"/>
      <c r="M28" s="67"/>
    </row>
    <row r="29" spans="1:13" ht="18.75" x14ac:dyDescent="0.25">
      <c r="A29" s="8" t="str" cm="1">
        <f t="array" aca="1" ref="A29" ca="1">IF('HIDE- Patients for Request Form'!K24="","",(IF('HIDE- Patients for Request Form'!K24-TODAY()&lt;=7,'HIDE- Patients for Request Form'!A24:D24,"")))</f>
        <v/>
      </c>
      <c r="B29" s="11"/>
      <c r="C29" s="11"/>
      <c r="D29" s="11"/>
      <c r="E29" s="11" t="str">
        <f ca="1">IF('HIDE- Patients for Request Form'!K24="","",(IF('HIDE- Patients for Request Form'!K24-TODAY()&lt;=7,'HIDE- Patients for Request Form'!M24,"")))</f>
        <v/>
      </c>
      <c r="F29" s="38"/>
      <c r="G29" s="38"/>
      <c r="H29" s="16"/>
      <c r="I29" s="39"/>
      <c r="J29" s="33">
        <f ca="1"/>
        <v>1</v>
      </c>
      <c r="K29" s="35"/>
      <c r="L29" s="67"/>
      <c r="M29" s="67"/>
    </row>
    <row r="30" spans="1:13" ht="18.75" x14ac:dyDescent="0.25">
      <c r="A30" s="8" t="str" cm="1">
        <f t="array" aca="1" ref="A30" ca="1">IF('HIDE- Patients for Request Form'!K25="","",(IF('HIDE- Patients for Request Form'!K25-TODAY()&lt;=7,'HIDE- Patients for Request Form'!A25:D25,"")))</f>
        <v/>
      </c>
      <c r="B30" s="11"/>
      <c r="C30" s="11"/>
      <c r="D30" s="11"/>
      <c r="E30" s="11" t="str">
        <f ca="1">IF('HIDE- Patients for Request Form'!K25="","",(IF('HIDE- Patients for Request Form'!K25-TODAY()&lt;=7,'HIDE- Patients for Request Form'!M25,"")))</f>
        <v/>
      </c>
      <c r="F30" s="38"/>
      <c r="G30" s="38"/>
      <c r="H30" s="16"/>
      <c r="I30" s="39"/>
      <c r="J30" s="33">
        <f ca="1"/>
        <v>1</v>
      </c>
      <c r="K30" s="35"/>
      <c r="L30" s="67"/>
      <c r="M30" s="67"/>
    </row>
    <row r="31" spans="1:13" ht="18.75" x14ac:dyDescent="0.25">
      <c r="A31" s="8" t="str" cm="1">
        <f t="array" aca="1" ref="A31" ca="1">IF('HIDE- Patients for Request Form'!K26="","",(IF('HIDE- Patients for Request Form'!K26-TODAY()&lt;=7,'HIDE- Patients for Request Form'!A26:D26,"")))</f>
        <v/>
      </c>
      <c r="B31" s="11"/>
      <c r="C31" s="11"/>
      <c r="D31" s="11"/>
      <c r="E31" s="11" t="str">
        <f ca="1">IF('HIDE- Patients for Request Form'!K26="","",(IF('HIDE- Patients for Request Form'!K26-TODAY()&lt;=7,'HIDE- Patients for Request Form'!M26,"")))</f>
        <v/>
      </c>
      <c r="F31" s="38"/>
      <c r="G31" s="38"/>
      <c r="H31" s="16"/>
      <c r="I31" s="39"/>
      <c r="J31" s="33">
        <f ca="1"/>
        <v>1</v>
      </c>
      <c r="K31" s="35"/>
      <c r="L31" s="67"/>
      <c r="M31" s="67"/>
    </row>
    <row r="32" spans="1:13" ht="18.75" x14ac:dyDescent="0.25">
      <c r="A32" s="8" t="str" cm="1">
        <f t="array" aca="1" ref="A32" ca="1">IF('HIDE- Patients for Request Form'!K27="","",(IF('HIDE- Patients for Request Form'!K27-TODAY()&lt;=7,'HIDE- Patients for Request Form'!A27:D27,"")))</f>
        <v/>
      </c>
      <c r="B32" s="11"/>
      <c r="C32" s="11"/>
      <c r="D32" s="11"/>
      <c r="E32" s="11" t="str">
        <f ca="1">IF('HIDE- Patients for Request Form'!K27="","",(IF('HIDE- Patients for Request Form'!K27-TODAY()&lt;=7,'HIDE- Patients for Request Form'!M27,"")))</f>
        <v/>
      </c>
      <c r="F32" s="38"/>
      <c r="G32" s="38"/>
      <c r="H32" s="16"/>
      <c r="I32" s="39"/>
      <c r="J32" s="33">
        <f ca="1"/>
        <v>1</v>
      </c>
      <c r="K32" s="35"/>
      <c r="L32" s="67"/>
      <c r="M32" s="67"/>
    </row>
    <row r="33" spans="1:13" ht="18.75" x14ac:dyDescent="0.25">
      <c r="A33" s="8" t="str" cm="1">
        <f t="array" aca="1" ref="A33" ca="1">IF('HIDE- Patients for Request Form'!K28="","",(IF('HIDE- Patients for Request Form'!K28-TODAY()&lt;=7,'HIDE- Patients for Request Form'!A28:D28,"")))</f>
        <v/>
      </c>
      <c r="B33" s="11"/>
      <c r="C33" s="11"/>
      <c r="D33" s="11"/>
      <c r="E33" s="11" t="str">
        <f ca="1">IF('HIDE- Patients for Request Form'!K28="","",(IF('HIDE- Patients for Request Form'!K28-TODAY()&lt;=7,'HIDE- Patients for Request Form'!M28,"")))</f>
        <v/>
      </c>
      <c r="F33" s="38"/>
      <c r="G33" s="38"/>
      <c r="H33" s="16"/>
      <c r="I33" s="39"/>
      <c r="J33" s="33">
        <f ca="1"/>
        <v>1</v>
      </c>
      <c r="K33" s="35"/>
      <c r="L33" s="67"/>
      <c r="M33" s="67"/>
    </row>
    <row r="34" spans="1:13" ht="18.75" x14ac:dyDescent="0.25">
      <c r="A34" s="8" t="str" cm="1">
        <f t="array" aca="1" ref="A34" ca="1">IF('HIDE- Patients for Request Form'!K29="","",(IF('HIDE- Patients for Request Form'!K29-TODAY()&lt;=7,'HIDE- Patients for Request Form'!A29:D29,"")))</f>
        <v/>
      </c>
      <c r="B34" s="11"/>
      <c r="C34" s="11"/>
      <c r="D34" s="11"/>
      <c r="E34" s="11" t="str">
        <f ca="1">IF('HIDE- Patients for Request Form'!K29="","",(IF('HIDE- Patients for Request Form'!K29-TODAY()&lt;=7,'HIDE- Patients for Request Form'!M29,"")))</f>
        <v/>
      </c>
      <c r="F34" s="38"/>
      <c r="G34" s="38"/>
      <c r="H34" s="16"/>
      <c r="I34" s="39"/>
      <c r="J34" s="33">
        <f ca="1"/>
        <v>1</v>
      </c>
      <c r="K34" s="35"/>
      <c r="L34" s="67"/>
      <c r="M34" s="67"/>
    </row>
    <row r="35" spans="1:13" ht="18.75" x14ac:dyDescent="0.25">
      <c r="A35" s="8" t="str" cm="1">
        <f t="array" aca="1" ref="A35" ca="1">IF('HIDE- Patients for Request Form'!K30="","",(IF('HIDE- Patients for Request Form'!K30-TODAY()&lt;=7,'HIDE- Patients for Request Form'!A30:D30,"")))</f>
        <v/>
      </c>
      <c r="B35" s="11"/>
      <c r="C35" s="11"/>
      <c r="D35" s="11"/>
      <c r="E35" s="11" t="str">
        <f ca="1">IF('HIDE- Patients for Request Form'!K30="","",(IF('HIDE- Patients for Request Form'!K30-TODAY()&lt;=7,'HIDE- Patients for Request Form'!M30,"")))</f>
        <v/>
      </c>
      <c r="F35" s="38"/>
      <c r="G35" s="38"/>
      <c r="H35" s="16"/>
      <c r="I35" s="39"/>
      <c r="J35" s="33">
        <f ca="1"/>
        <v>1</v>
      </c>
      <c r="K35" s="35"/>
      <c r="L35" s="67"/>
      <c r="M35" s="67"/>
    </row>
    <row r="36" spans="1:13" ht="18.75" x14ac:dyDescent="0.25">
      <c r="A36" s="8" t="str" cm="1">
        <f t="array" aca="1" ref="A36" ca="1">IF('HIDE- Patients for Request Form'!K31="","",(IF('HIDE- Patients for Request Form'!K31-TODAY()&lt;=7,'HIDE- Patients for Request Form'!A31:D31,"")))</f>
        <v/>
      </c>
      <c r="B36" s="11"/>
      <c r="C36" s="11"/>
      <c r="D36" s="11"/>
      <c r="E36" s="11" t="str">
        <f ca="1">IF('HIDE- Patients for Request Form'!K31="","",(IF('HIDE- Patients for Request Form'!K31-TODAY()&lt;=7,'HIDE- Patients for Request Form'!M31,"")))</f>
        <v/>
      </c>
      <c r="F36" s="38"/>
      <c r="G36" s="38"/>
      <c r="H36" s="16"/>
      <c r="I36" s="39"/>
      <c r="J36" s="33">
        <f ca="1"/>
        <v>1</v>
      </c>
      <c r="K36" s="35"/>
      <c r="L36" s="67"/>
      <c r="M36" s="67"/>
    </row>
    <row r="37" spans="1:13" ht="18.75" x14ac:dyDescent="0.25">
      <c r="A37" s="8" t="str" cm="1">
        <f t="array" aca="1" ref="A37" ca="1">IF('HIDE- Patients for Request Form'!K32="","",(IF('HIDE- Patients for Request Form'!K32-TODAY()&lt;=7,'HIDE- Patients for Request Form'!A32:D32,"")))</f>
        <v/>
      </c>
      <c r="B37" s="11"/>
      <c r="C37" s="11"/>
      <c r="D37" s="11"/>
      <c r="E37" s="11" t="str">
        <f ca="1">IF('HIDE- Patients for Request Form'!K32="","",(IF('HIDE- Patients for Request Form'!K32-TODAY()&lt;=7,'HIDE- Patients for Request Form'!M32,"")))</f>
        <v/>
      </c>
      <c r="F37" s="38"/>
      <c r="G37" s="38"/>
      <c r="H37" s="16"/>
      <c r="I37" s="39"/>
      <c r="J37" s="33">
        <f ca="1"/>
        <v>1</v>
      </c>
      <c r="K37" s="35"/>
      <c r="L37" s="67"/>
      <c r="M37" s="67"/>
    </row>
    <row r="38" spans="1:13" ht="18.75" x14ac:dyDescent="0.25">
      <c r="A38" s="8" t="str" cm="1">
        <f t="array" aca="1" ref="A38" ca="1">IF('HIDE- Patients for Request Form'!K33="","",(IF('HIDE- Patients for Request Form'!K33-TODAY()&lt;=7,'HIDE- Patients for Request Form'!A33:D33,"")))</f>
        <v/>
      </c>
      <c r="B38" s="11"/>
      <c r="C38" s="11"/>
      <c r="D38" s="11"/>
      <c r="E38" s="11" t="str">
        <f ca="1">IF('HIDE- Patients for Request Form'!K33="","",(IF('HIDE- Patients for Request Form'!K33-TODAY()&lt;=7,'HIDE- Patients for Request Form'!M33,"")))</f>
        <v/>
      </c>
      <c r="F38" s="38"/>
      <c r="G38" s="38"/>
      <c r="H38" s="16"/>
      <c r="I38" s="39"/>
      <c r="J38" s="33">
        <f ca="1"/>
        <v>1</v>
      </c>
      <c r="K38" s="35"/>
      <c r="L38" s="67"/>
      <c r="M38" s="67"/>
    </row>
    <row r="39" spans="1:13" ht="18.75" x14ac:dyDescent="0.25">
      <c r="A39" s="8" t="str" cm="1">
        <f t="array" aca="1" ref="A39" ca="1">IF('HIDE- Patients for Request Form'!K34="","",(IF('HIDE- Patients for Request Form'!K34-TODAY()&lt;=7,'HIDE- Patients for Request Form'!A34:D34,"")))</f>
        <v/>
      </c>
      <c r="B39" s="11"/>
      <c r="C39" s="11"/>
      <c r="D39" s="11"/>
      <c r="E39" s="11" t="str">
        <f ca="1">IF('HIDE- Patients for Request Form'!K34="","",(IF('HIDE- Patients for Request Form'!K34-TODAY()&lt;=7,'HIDE- Patients for Request Form'!M34,"")))</f>
        <v/>
      </c>
      <c r="F39" s="38"/>
      <c r="G39" s="38"/>
      <c r="H39" s="16"/>
      <c r="I39" s="39"/>
      <c r="J39" s="33">
        <f ca="1"/>
        <v>1</v>
      </c>
      <c r="K39" s="35"/>
      <c r="L39" s="67"/>
      <c r="M39" s="67"/>
    </row>
    <row r="40" spans="1:13" ht="18.75" x14ac:dyDescent="0.25">
      <c r="A40" s="8" t="str" cm="1">
        <f t="array" aca="1" ref="A40" ca="1">IF('HIDE- Patients for Request Form'!K35="","",(IF('HIDE- Patients for Request Form'!K35-TODAY()&lt;=7,'HIDE- Patients for Request Form'!A35:D35,"")))</f>
        <v/>
      </c>
      <c r="B40" s="11"/>
      <c r="C40" s="11"/>
      <c r="D40" s="11"/>
      <c r="E40" s="11" t="str">
        <f ca="1">IF('HIDE- Patients for Request Form'!K35="","",(IF('HIDE- Patients for Request Form'!K35-TODAY()&lt;=7,'HIDE- Patients for Request Form'!M35,"")))</f>
        <v/>
      </c>
      <c r="F40" s="38"/>
      <c r="G40" s="38"/>
      <c r="H40" s="16"/>
      <c r="I40" s="39"/>
      <c r="J40" s="33">
        <f ca="1"/>
        <v>1</v>
      </c>
      <c r="K40" s="35"/>
      <c r="L40" s="67"/>
      <c r="M40" s="67"/>
    </row>
    <row r="41" spans="1:13" ht="18.75" x14ac:dyDescent="0.25">
      <c r="A41" s="8" t="str" cm="1">
        <f t="array" aca="1" ref="A41" ca="1">IF('HIDE- Patients for Request Form'!K36="","",(IF('HIDE- Patients for Request Form'!K36-TODAY()&lt;=7,'HIDE- Patients for Request Form'!A36:D36,"")))</f>
        <v/>
      </c>
      <c r="B41" s="11"/>
      <c r="C41" s="11"/>
      <c r="D41" s="11"/>
      <c r="E41" s="11" t="str">
        <f ca="1">IF('HIDE- Patients for Request Form'!K36="","",(IF('HIDE- Patients for Request Form'!K36-TODAY()&lt;=7,'HIDE- Patients for Request Form'!M36,"")))</f>
        <v/>
      </c>
      <c r="F41" s="38"/>
      <c r="G41" s="38"/>
      <c r="H41" s="16"/>
      <c r="I41" s="39"/>
      <c r="J41" s="33">
        <f ca="1"/>
        <v>1</v>
      </c>
      <c r="K41" s="35"/>
      <c r="L41" s="67"/>
      <c r="M41" s="67"/>
    </row>
    <row r="42" spans="1:13" ht="18.75" x14ac:dyDescent="0.25">
      <c r="A42" s="8" t="str" cm="1">
        <f t="array" aca="1" ref="A42" ca="1">IF('HIDE- Patients for Request Form'!K37="","",(IF('HIDE- Patients for Request Form'!K37-TODAY()&lt;=7,'HIDE- Patients for Request Form'!A37:D37,"")))</f>
        <v/>
      </c>
      <c r="B42" s="11"/>
      <c r="C42" s="11"/>
      <c r="D42" s="11"/>
      <c r="E42" s="11" t="str">
        <f ca="1">IF('HIDE- Patients for Request Form'!K37="","",(IF('HIDE- Patients for Request Form'!K37-TODAY()&lt;=7,'HIDE- Patients for Request Form'!M37,"")))</f>
        <v/>
      </c>
      <c r="F42" s="38"/>
      <c r="G42" s="38"/>
      <c r="H42" s="16"/>
      <c r="I42" s="39"/>
      <c r="J42" s="33">
        <f ca="1"/>
        <v>1</v>
      </c>
      <c r="K42" s="35"/>
      <c r="L42" s="67"/>
      <c r="M42" s="67"/>
    </row>
    <row r="43" spans="1:13" ht="18.75" x14ac:dyDescent="0.25">
      <c r="A43" s="8" t="str" cm="1">
        <f t="array" aca="1" ref="A43" ca="1">IF('HIDE- Patients for Request Form'!K38="","",(IF('HIDE- Patients for Request Form'!K38-TODAY()&lt;=7,'HIDE- Patients for Request Form'!A38:D38,"")))</f>
        <v/>
      </c>
      <c r="B43" s="11"/>
      <c r="C43" s="11"/>
      <c r="D43" s="11"/>
      <c r="E43" s="11" t="str">
        <f ca="1">IF('HIDE- Patients for Request Form'!K38="","",(IF('HIDE- Patients for Request Form'!K38-TODAY()&lt;=7,'HIDE- Patients for Request Form'!M38,"")))</f>
        <v/>
      </c>
      <c r="F43" s="38"/>
      <c r="G43" s="38"/>
      <c r="H43" s="16"/>
      <c r="I43" s="39"/>
      <c r="J43" s="33">
        <f ca="1"/>
        <v>1</v>
      </c>
      <c r="K43" s="35"/>
      <c r="L43" s="67"/>
      <c r="M43" s="67"/>
    </row>
    <row r="44" spans="1:13" ht="18.75" x14ac:dyDescent="0.25">
      <c r="A44" s="8" t="str" cm="1">
        <f t="array" aca="1" ref="A44" ca="1">IF('HIDE- Patients for Request Form'!K39="","",(IF('HIDE- Patients for Request Form'!K39-TODAY()&lt;=7,'HIDE- Patients for Request Form'!A39:D39,"")))</f>
        <v/>
      </c>
      <c r="B44" s="11"/>
      <c r="C44" s="11"/>
      <c r="D44" s="11"/>
      <c r="E44" s="11" t="str">
        <f ca="1">IF('HIDE- Patients for Request Form'!K39="","",(IF('HIDE- Patients for Request Form'!K39-TODAY()&lt;=7,'HIDE- Patients for Request Form'!M39,"")))</f>
        <v/>
      </c>
      <c r="F44" s="38"/>
      <c r="G44" s="38"/>
      <c r="H44" s="16"/>
      <c r="I44" s="39"/>
      <c r="J44" s="33">
        <f ca="1"/>
        <v>1</v>
      </c>
      <c r="K44" s="35"/>
      <c r="L44" s="67"/>
      <c r="M44" s="67"/>
    </row>
    <row r="45" spans="1:13" ht="18.75" x14ac:dyDescent="0.25">
      <c r="A45" s="8" t="str" cm="1">
        <f t="array" aca="1" ref="A45" ca="1">IF('HIDE- Patients for Request Form'!K40="","",(IF('HIDE- Patients for Request Form'!K40-TODAY()&lt;=7,'HIDE- Patients for Request Form'!A40:D40,"")))</f>
        <v/>
      </c>
      <c r="B45" s="11"/>
      <c r="C45" s="11"/>
      <c r="D45" s="11"/>
      <c r="E45" s="11" t="str">
        <f ca="1">IF('HIDE- Patients for Request Form'!K40="","",(IF('HIDE- Patients for Request Form'!K40-TODAY()&lt;=7,'HIDE- Patients for Request Form'!M40,"")))</f>
        <v/>
      </c>
      <c r="F45" s="38"/>
      <c r="G45" s="38"/>
      <c r="H45" s="16"/>
      <c r="I45" s="39"/>
      <c r="J45" s="33">
        <f ca="1"/>
        <v>1</v>
      </c>
      <c r="K45" s="35"/>
      <c r="L45" s="67"/>
      <c r="M45" s="67"/>
    </row>
    <row r="46" spans="1:13" ht="18.75" x14ac:dyDescent="0.25">
      <c r="A46" s="8" t="str" cm="1">
        <f t="array" aca="1" ref="A46" ca="1">IF('HIDE- Patients for Request Form'!K41="","",(IF('HIDE- Patients for Request Form'!K41-TODAY()&lt;=7,'HIDE- Patients for Request Form'!A41:D41,"")))</f>
        <v/>
      </c>
      <c r="B46" s="11"/>
      <c r="C46" s="11"/>
      <c r="D46" s="11"/>
      <c r="E46" s="11" t="str">
        <f ca="1">IF('HIDE- Patients for Request Form'!K41="","",(IF('HIDE- Patients for Request Form'!K41-TODAY()&lt;=7,'HIDE- Patients for Request Form'!M41,"")))</f>
        <v/>
      </c>
      <c r="F46" s="38"/>
      <c r="G46" s="38"/>
      <c r="H46" s="16"/>
      <c r="I46" s="39"/>
      <c r="J46" s="33">
        <f ca="1"/>
        <v>1</v>
      </c>
      <c r="K46" s="35"/>
      <c r="L46" s="67"/>
      <c r="M46" s="67"/>
    </row>
    <row r="47" spans="1:13" ht="18.75" x14ac:dyDescent="0.25">
      <c r="A47" s="8" t="str" cm="1">
        <f t="array" aca="1" ref="A47" ca="1">IF('HIDE- Patients for Request Form'!K42="","",(IF('HIDE- Patients for Request Form'!K42-TODAY()&lt;=7,'HIDE- Patients for Request Form'!A42:D42,"")))</f>
        <v/>
      </c>
      <c r="B47" s="11"/>
      <c r="C47" s="11"/>
      <c r="D47" s="11"/>
      <c r="E47" s="11" t="str">
        <f ca="1">IF('HIDE- Patients for Request Form'!K42="","",(IF('HIDE- Patients for Request Form'!K42-TODAY()&lt;=7,'HIDE- Patients for Request Form'!M42,"")))</f>
        <v/>
      </c>
      <c r="F47" s="38"/>
      <c r="G47" s="38"/>
      <c r="H47" s="16"/>
      <c r="I47" s="39"/>
      <c r="J47" s="33">
        <f ca="1"/>
        <v>1</v>
      </c>
      <c r="K47" s="35"/>
      <c r="L47" s="67"/>
      <c r="M47" s="67"/>
    </row>
    <row r="48" spans="1:13" ht="18.75" x14ac:dyDescent="0.25">
      <c r="A48" s="8" t="str" cm="1">
        <f t="array" aca="1" ref="A48" ca="1">IF('HIDE- Patients for Request Form'!K43="","",(IF('HIDE- Patients for Request Form'!K43-TODAY()&lt;=7,'HIDE- Patients for Request Form'!A43:D43,"")))</f>
        <v/>
      </c>
      <c r="B48" s="11"/>
      <c r="C48" s="11"/>
      <c r="D48" s="11"/>
      <c r="E48" s="11" t="str">
        <f ca="1">IF('HIDE- Patients for Request Form'!K43="","",(IF('HIDE- Patients for Request Form'!K43-TODAY()&lt;=7,'HIDE- Patients for Request Form'!M43,"")))</f>
        <v/>
      </c>
      <c r="F48" s="38"/>
      <c r="G48" s="38"/>
      <c r="H48" s="16"/>
      <c r="I48" s="39"/>
      <c r="J48" s="33">
        <f ca="1"/>
        <v>1</v>
      </c>
      <c r="K48" s="35"/>
      <c r="L48" s="67"/>
      <c r="M48" s="67"/>
    </row>
    <row r="49" spans="1:13" ht="18.75" x14ac:dyDescent="0.25">
      <c r="A49" s="8" t="str" cm="1">
        <f t="array" aca="1" ref="A49" ca="1">IF('HIDE- Patients for Request Form'!K44="","",(IF('HIDE- Patients for Request Form'!K44-TODAY()&lt;=7,'HIDE- Patients for Request Form'!A44:D44,"")))</f>
        <v/>
      </c>
      <c r="B49" s="11"/>
      <c r="C49" s="11"/>
      <c r="D49" s="11"/>
      <c r="E49" s="11" t="str">
        <f ca="1">IF('HIDE- Patients for Request Form'!K44="","",(IF('HIDE- Patients for Request Form'!K44-TODAY()&lt;=7,'HIDE- Patients for Request Form'!M44,"")))</f>
        <v/>
      </c>
      <c r="F49" s="38"/>
      <c r="G49" s="38"/>
      <c r="H49" s="16"/>
      <c r="I49" s="39"/>
      <c r="J49" s="33">
        <f ca="1"/>
        <v>1</v>
      </c>
      <c r="K49" s="35"/>
      <c r="L49" s="67"/>
      <c r="M49" s="67"/>
    </row>
    <row r="50" spans="1:13" ht="18.75" x14ac:dyDescent="0.25">
      <c r="A50" s="8" t="str" cm="1">
        <f t="array" aca="1" ref="A50" ca="1">IF('HIDE- Patients for Request Form'!K45="","",(IF('HIDE- Patients for Request Form'!K45-TODAY()&lt;=7,'HIDE- Patients for Request Form'!A45:D45,"")))</f>
        <v/>
      </c>
      <c r="B50" s="11"/>
      <c r="C50" s="11"/>
      <c r="D50" s="11"/>
      <c r="E50" s="11" t="str">
        <f ca="1">IF('HIDE- Patients for Request Form'!K45="","",(IF('HIDE- Patients for Request Form'!K45-TODAY()&lt;=7,'HIDE- Patients for Request Form'!M45,"")))</f>
        <v/>
      </c>
      <c r="F50" s="38"/>
      <c r="G50" s="38"/>
      <c r="H50" s="16"/>
      <c r="I50" s="39"/>
      <c r="J50" s="33">
        <f ca="1"/>
        <v>1</v>
      </c>
      <c r="K50" s="35"/>
      <c r="L50" s="67"/>
      <c r="M50" s="67"/>
    </row>
    <row r="51" spans="1:13" ht="18.75" x14ac:dyDescent="0.25">
      <c r="A51" s="8" t="str" cm="1">
        <f t="array" aca="1" ref="A51" ca="1">IF('HIDE- Patients for Request Form'!K46="","",(IF('HIDE- Patients for Request Form'!K46-TODAY()&lt;=7,'HIDE- Patients for Request Form'!A46:D46,"")))</f>
        <v/>
      </c>
      <c r="B51" s="12"/>
      <c r="C51" s="12"/>
      <c r="D51" s="12"/>
      <c r="E51" s="11" t="str">
        <f ca="1">IF('HIDE- Patients for Request Form'!K46="","",(IF('HIDE- Patients for Request Form'!K46-TODAY()&lt;=7,'HIDE- Patients for Request Form'!M46,"")))</f>
        <v/>
      </c>
      <c r="F51" s="38"/>
      <c r="G51" s="38"/>
      <c r="H51" s="16"/>
      <c r="I51" s="39"/>
      <c r="J51" s="33">
        <f ca="1"/>
        <v>1</v>
      </c>
      <c r="K51" s="35"/>
      <c r="L51" s="67"/>
      <c r="M51" s="67"/>
    </row>
    <row r="52" spans="1:13" ht="20.25" customHeight="1" x14ac:dyDescent="0.25">
      <c r="A52" s="8" t="str" cm="1">
        <f t="array" aca="1" ref="A52" ca="1">IF('HIDE- Patients for Request Form'!K47="","",(IF('HIDE- Patients for Request Form'!K47-TODAY()&lt;=7,'HIDE- Patients for Request Form'!A47:D47,"")))</f>
        <v/>
      </c>
      <c r="B52" s="11"/>
      <c r="C52" s="11"/>
      <c r="D52" s="11"/>
      <c r="E52" s="11" t="str">
        <f ca="1">IF('HIDE- Patients for Request Form'!K47="","",(IF('HIDE- Patients for Request Form'!K47-TODAY()&lt;=7,'HIDE- Patients for Request Form'!M47,"")))</f>
        <v/>
      </c>
      <c r="F52" s="38"/>
      <c r="G52" s="38"/>
      <c r="H52" s="18"/>
      <c r="I52" s="39"/>
      <c r="J52" s="33">
        <f ca="1"/>
        <v>1</v>
      </c>
      <c r="K52" s="35"/>
      <c r="L52" s="67"/>
      <c r="M52" s="67"/>
    </row>
    <row r="53" spans="1:13" ht="18.75" x14ac:dyDescent="0.25">
      <c r="A53" s="8" t="str" cm="1">
        <f t="array" aca="1" ref="A53" ca="1">IF('HIDE- Patients for Request Form'!K48="","",(IF('HIDE- Patients for Request Form'!K48-TODAY()&lt;=7,'HIDE- Patients for Request Form'!A48:D48,"")))</f>
        <v/>
      </c>
      <c r="B53" s="11"/>
      <c r="C53" s="11"/>
      <c r="D53" s="11"/>
      <c r="E53" s="11" t="str">
        <f ca="1">IF('HIDE- Patients for Request Form'!K48="","",(IF('HIDE- Patients for Request Form'!K48-TODAY()&lt;=7,'HIDE- Patients for Request Form'!M48,"")))</f>
        <v/>
      </c>
      <c r="F53" s="38"/>
      <c r="G53" s="38"/>
      <c r="H53" s="18"/>
      <c r="I53" s="39"/>
      <c r="J53" s="33">
        <f ca="1"/>
        <v>1</v>
      </c>
      <c r="K53" s="35"/>
      <c r="L53" s="67"/>
      <c r="M53" s="67"/>
    </row>
    <row r="54" spans="1:13" ht="18.75" x14ac:dyDescent="0.25">
      <c r="A54" s="8" t="str" cm="1">
        <f t="array" aca="1" ref="A54" ca="1">IF('HIDE- Patients for Request Form'!K49="","",(IF('HIDE- Patients for Request Form'!K49-TODAY()&lt;=7,'HIDE- Patients for Request Form'!A49:D49,"")))</f>
        <v/>
      </c>
      <c r="B54" s="11"/>
      <c r="C54" s="11"/>
      <c r="D54" s="11"/>
      <c r="E54" s="11" t="str">
        <f ca="1">IF('HIDE- Patients for Request Form'!K49="","",(IF('HIDE- Patients for Request Form'!K49-TODAY()&lt;=7,'HIDE- Patients for Request Form'!M49,"")))</f>
        <v/>
      </c>
      <c r="F54" s="38"/>
      <c r="G54" s="38"/>
      <c r="H54" s="18"/>
      <c r="I54" s="39"/>
      <c r="J54" s="33">
        <f ca="1"/>
        <v>1</v>
      </c>
      <c r="K54" s="35"/>
      <c r="L54" s="67"/>
      <c r="M54" s="67"/>
    </row>
    <row r="55" spans="1:13" ht="18.75" x14ac:dyDescent="0.25">
      <c r="A55" s="8" t="str" cm="1">
        <f t="array" aca="1" ref="A55" ca="1">IF('HIDE- Patients for Request Form'!K50="","",(IF('HIDE- Patients for Request Form'!K50-TODAY()&lt;=7,'HIDE- Patients for Request Form'!A50:D50,"")))</f>
        <v/>
      </c>
      <c r="B55" s="11"/>
      <c r="C55" s="11"/>
      <c r="D55" s="11"/>
      <c r="E55" s="11" t="str">
        <f ca="1">IF('HIDE- Patients for Request Form'!K50="","",(IF('HIDE- Patients for Request Form'!K50-TODAY()&lt;=7,'HIDE- Patients for Request Form'!M50,"")))</f>
        <v/>
      </c>
      <c r="F55" s="38"/>
      <c r="G55" s="38"/>
      <c r="H55" s="18"/>
      <c r="I55" s="39"/>
      <c r="J55" s="33">
        <f ca="1"/>
        <v>1</v>
      </c>
      <c r="K55" s="35"/>
      <c r="L55" s="67"/>
      <c r="M55" s="67"/>
    </row>
    <row r="56" spans="1:13" ht="18.75" x14ac:dyDescent="0.25">
      <c r="A56" s="8" t="str" cm="1">
        <f t="array" aca="1" ref="A56" ca="1">IF('HIDE- Patients for Request Form'!K51="","",(IF('HIDE- Patients for Request Form'!K51-TODAY()&lt;=7,'HIDE- Patients for Request Form'!A51:D51,"")))</f>
        <v/>
      </c>
      <c r="B56" s="11"/>
      <c r="C56" s="11"/>
      <c r="D56" s="11"/>
      <c r="E56" s="11" t="str">
        <f ca="1">IF('HIDE- Patients for Request Form'!K51="","",(IF('HIDE- Patients for Request Form'!K51-TODAY()&lt;=7,'HIDE- Patients for Request Form'!M51,"")))</f>
        <v/>
      </c>
      <c r="F56" s="38"/>
      <c r="G56" s="38"/>
      <c r="H56" s="18"/>
      <c r="I56" s="39"/>
      <c r="J56" s="33">
        <f ca="1"/>
        <v>1</v>
      </c>
      <c r="K56" s="35"/>
      <c r="L56" s="67"/>
      <c r="M56" s="67"/>
    </row>
    <row r="57" spans="1:13" ht="18.75" x14ac:dyDescent="0.25">
      <c r="A57" s="8" t="str" cm="1">
        <f t="array" aca="1" ref="A57" ca="1">IF('HIDE- Patients for Request Form'!K52="","",(IF('HIDE- Patients for Request Form'!K52-TODAY()&lt;=7,'HIDE- Patients for Request Form'!A52:D52,"")))</f>
        <v/>
      </c>
      <c r="B57" s="11"/>
      <c r="C57" s="11"/>
      <c r="D57" s="11"/>
      <c r="E57" s="11" t="str">
        <f ca="1">IF('HIDE- Patients for Request Form'!K52="","",(IF('HIDE- Patients for Request Form'!K52-TODAY()&lt;=7,'HIDE- Patients for Request Form'!M52,"")))</f>
        <v/>
      </c>
      <c r="F57" s="38"/>
      <c r="G57" s="38"/>
      <c r="H57" s="18"/>
      <c r="I57" s="39"/>
      <c r="J57" s="33">
        <f ca="1"/>
        <v>1</v>
      </c>
      <c r="K57" s="35"/>
      <c r="L57" s="67"/>
      <c r="M57" s="67"/>
    </row>
    <row r="58" spans="1:13" ht="18.75" x14ac:dyDescent="0.25">
      <c r="A58" s="8" t="str" cm="1">
        <f t="array" aca="1" ref="A58" ca="1">IF('HIDE- Patients for Request Form'!K53="","",(IF('HIDE- Patients for Request Form'!K53-TODAY()&lt;=7,'HIDE- Patients for Request Form'!A53:D53,"")))</f>
        <v/>
      </c>
      <c r="B58" s="11"/>
      <c r="C58" s="11"/>
      <c r="D58" s="11"/>
      <c r="E58" s="11" t="str">
        <f ca="1">IF('HIDE- Patients for Request Form'!K53="","",(IF('HIDE- Patients for Request Form'!K53-TODAY()&lt;=7,'HIDE- Patients for Request Form'!M53,"")))</f>
        <v/>
      </c>
      <c r="F58" s="38"/>
      <c r="G58" s="38"/>
      <c r="H58" s="18"/>
      <c r="I58" s="39"/>
      <c r="J58" s="33">
        <f ca="1"/>
        <v>1</v>
      </c>
      <c r="K58" s="35"/>
      <c r="L58" s="67"/>
      <c r="M58" s="67"/>
    </row>
    <row r="59" spans="1:13" ht="18.75" x14ac:dyDescent="0.25">
      <c r="A59" s="8" t="str" cm="1">
        <f t="array" aca="1" ref="A59" ca="1">IF('HIDE- Patients for Request Form'!K54="","",(IF('HIDE- Patients for Request Form'!K54-TODAY()&lt;=7,'HIDE- Patients for Request Form'!A54:D54,"")))</f>
        <v/>
      </c>
      <c r="B59" s="11"/>
      <c r="C59" s="11"/>
      <c r="D59" s="11"/>
      <c r="E59" s="11" t="str">
        <f ca="1">IF('HIDE- Patients for Request Form'!K54="","",(IF('HIDE- Patients for Request Form'!K54-TODAY()&lt;=7,'HIDE- Patients for Request Form'!M54,"")))</f>
        <v/>
      </c>
      <c r="F59" s="38"/>
      <c r="G59" s="38"/>
      <c r="H59" s="18"/>
      <c r="I59" s="39"/>
      <c r="J59" s="33">
        <f ca="1"/>
        <v>1</v>
      </c>
      <c r="K59" s="35"/>
      <c r="L59" s="67"/>
      <c r="M59" s="67"/>
    </row>
    <row r="60" spans="1:13" ht="18.75" x14ac:dyDescent="0.25">
      <c r="A60" s="8" t="str" cm="1">
        <f t="array" aca="1" ref="A60" ca="1">IF('HIDE- Patients for Request Form'!K55="","",(IF('HIDE- Patients for Request Form'!K55-TODAY()&lt;=7,'HIDE- Patients for Request Form'!A55:D55,"")))</f>
        <v/>
      </c>
      <c r="B60" s="11"/>
      <c r="C60" s="11"/>
      <c r="D60" s="11"/>
      <c r="E60" s="11" t="str">
        <f ca="1">IF('HIDE- Patients for Request Form'!K55="","",(IF('HIDE- Patients for Request Form'!K55-TODAY()&lt;=7,'HIDE- Patients for Request Form'!M55,"")))</f>
        <v/>
      </c>
      <c r="F60" s="38"/>
      <c r="G60" s="38"/>
      <c r="H60" s="18"/>
      <c r="I60" s="39"/>
      <c r="J60" s="33">
        <f ca="1"/>
        <v>1</v>
      </c>
      <c r="K60" s="35"/>
      <c r="L60" s="67"/>
      <c r="M60" s="67"/>
    </row>
    <row r="61" spans="1:13" ht="18.75" x14ac:dyDescent="0.25">
      <c r="A61" s="8" t="str" cm="1">
        <f t="array" aca="1" ref="A61" ca="1">IF('HIDE- Patients for Request Form'!K56="","",(IF('HIDE- Patients for Request Form'!K56-TODAY()&lt;=7,'HIDE- Patients for Request Form'!A56:D56,"")))</f>
        <v/>
      </c>
      <c r="B61" s="11"/>
      <c r="C61" s="11"/>
      <c r="D61" s="11"/>
      <c r="E61" s="11" t="str">
        <f ca="1">IF('HIDE- Patients for Request Form'!K56="","",(IF('HIDE- Patients for Request Form'!K56-TODAY()&lt;=7,'HIDE- Patients for Request Form'!M56,"")))</f>
        <v/>
      </c>
      <c r="F61" s="38"/>
      <c r="G61" s="38"/>
      <c r="H61" s="18"/>
      <c r="I61" s="39"/>
      <c r="J61" s="33">
        <f ca="1"/>
        <v>1</v>
      </c>
      <c r="K61" s="35"/>
      <c r="L61" s="67"/>
      <c r="M61" s="67"/>
    </row>
    <row r="62" spans="1:13" ht="18.75" x14ac:dyDescent="0.25">
      <c r="A62" s="8" t="str" cm="1">
        <f t="array" aca="1" ref="A62" ca="1">IF('HIDE- Patients for Request Form'!K57="","",(IF('HIDE- Patients for Request Form'!K57-TODAY()&lt;=7,'HIDE- Patients for Request Form'!A57:D57,"")))</f>
        <v/>
      </c>
      <c r="B62" s="11"/>
      <c r="C62" s="11"/>
      <c r="D62" s="11"/>
      <c r="E62" s="11" t="str">
        <f ca="1">IF('HIDE- Patients for Request Form'!K57="","",(IF('HIDE- Patients for Request Form'!K57-TODAY()&lt;=7,'HIDE- Patients for Request Form'!M57,"")))</f>
        <v/>
      </c>
      <c r="F62" s="38"/>
      <c r="G62" s="38"/>
      <c r="H62" s="18"/>
      <c r="I62" s="39"/>
      <c r="J62" s="33">
        <f ca="1"/>
        <v>1</v>
      </c>
      <c r="K62" s="35"/>
      <c r="L62" s="67"/>
      <c r="M62" s="67"/>
    </row>
    <row r="63" spans="1:13" ht="18.75" x14ac:dyDescent="0.25">
      <c r="A63" s="8" t="str" cm="1">
        <f t="array" aca="1" ref="A63" ca="1">IF('HIDE- Patients for Request Form'!K58="","",(IF('HIDE- Patients for Request Form'!K58-TODAY()&lt;=7,'HIDE- Patients for Request Form'!A58:D58,"")))</f>
        <v/>
      </c>
      <c r="B63" s="11"/>
      <c r="C63" s="11"/>
      <c r="D63" s="11"/>
      <c r="E63" s="11" t="str">
        <f ca="1">IF('HIDE- Patients for Request Form'!K58="","",(IF('HIDE- Patients for Request Form'!K58-TODAY()&lt;=7,'HIDE- Patients for Request Form'!M58,"")))</f>
        <v/>
      </c>
      <c r="F63" s="38"/>
      <c r="G63" s="38"/>
      <c r="H63" s="18"/>
      <c r="I63" s="39"/>
      <c r="J63" s="33">
        <f ca="1"/>
        <v>1</v>
      </c>
      <c r="K63" s="35"/>
      <c r="L63" s="67"/>
      <c r="M63" s="67"/>
    </row>
    <row r="64" spans="1:13" ht="18.75" x14ac:dyDescent="0.25">
      <c r="A64" s="8" t="str" cm="1">
        <f t="array" aca="1" ref="A64" ca="1">IF('HIDE- Patients for Request Form'!K59="","",(IF('HIDE- Patients for Request Form'!K59-TODAY()&lt;=7,'HIDE- Patients for Request Form'!A59:D59,"")))</f>
        <v/>
      </c>
      <c r="B64" s="11"/>
      <c r="C64" s="11"/>
      <c r="D64" s="11"/>
      <c r="E64" s="11"/>
      <c r="F64" s="38"/>
      <c r="G64" s="38"/>
      <c r="H64" s="18"/>
      <c r="I64" s="39"/>
      <c r="J64" s="33">
        <f ca="1"/>
        <v>1</v>
      </c>
      <c r="K64" s="35"/>
      <c r="L64" s="67"/>
      <c r="M64" s="67"/>
    </row>
    <row r="65" spans="1:13" ht="18.75" x14ac:dyDescent="0.25">
      <c r="A65" s="8" t="str" cm="1">
        <f t="array" aca="1" ref="A65" ca="1">IF('HIDE- Patients for Request Form'!K60="","",(IF('HIDE- Patients for Request Form'!K60-TODAY()&lt;=7,'HIDE- Patients for Request Form'!A60:D60,"")))</f>
        <v/>
      </c>
      <c r="B65" s="11"/>
      <c r="C65" s="11"/>
      <c r="D65" s="11"/>
      <c r="E65" s="11"/>
      <c r="F65" s="38"/>
      <c r="G65" s="38"/>
      <c r="H65" s="18"/>
      <c r="I65" s="39"/>
      <c r="J65" s="33">
        <f ca="1"/>
        <v>1</v>
      </c>
      <c r="K65" s="35"/>
      <c r="L65" s="67"/>
      <c r="M65" s="67"/>
    </row>
    <row r="66" spans="1:13" ht="18.75" x14ac:dyDescent="0.25">
      <c r="A66" s="8" t="str" cm="1">
        <f t="array" aca="1" ref="A66" ca="1">IF('HIDE- Patients for Request Form'!K61="","",(IF('HIDE- Patients for Request Form'!K61-TODAY()&lt;=7,'HIDE- Patients for Request Form'!A61:D61,"")))</f>
        <v/>
      </c>
      <c r="B66" s="11"/>
      <c r="C66" s="11"/>
      <c r="D66" s="11"/>
      <c r="E66" s="11"/>
      <c r="F66" s="38"/>
      <c r="G66" s="38"/>
      <c r="H66" s="18"/>
      <c r="I66" s="39"/>
      <c r="J66" s="33">
        <f ca="1"/>
        <v>1</v>
      </c>
      <c r="K66" s="35"/>
      <c r="L66" s="67"/>
      <c r="M66" s="67"/>
    </row>
    <row r="67" spans="1:13" ht="18.75" x14ac:dyDescent="0.25">
      <c r="A67" s="8" t="str" cm="1">
        <f t="array" aca="1" ref="A67" ca="1">IF('HIDE- Patients for Request Form'!K62="","",(IF('HIDE- Patients for Request Form'!K62-TODAY()&lt;=7,'HIDE- Patients for Request Form'!A62:D62,"")))</f>
        <v/>
      </c>
      <c r="B67" s="11"/>
      <c r="C67" s="11"/>
      <c r="D67" s="11"/>
      <c r="E67" s="11"/>
      <c r="F67" s="38"/>
      <c r="G67" s="38"/>
      <c r="H67" s="18"/>
      <c r="I67" s="39"/>
      <c r="J67" s="33">
        <f ca="1"/>
        <v>1</v>
      </c>
      <c r="K67" s="35"/>
      <c r="L67" s="67"/>
      <c r="M67" s="67"/>
    </row>
    <row r="68" spans="1:13" ht="18.75" x14ac:dyDescent="0.25">
      <c r="A68" s="8" t="str" cm="1">
        <f t="array" aca="1" ref="A68" ca="1">IF('HIDE- Patients for Request Form'!K63="","",(IF('HIDE- Patients for Request Form'!K63-TODAY()&lt;=7,'HIDE- Patients for Request Form'!A63:D63,"")))</f>
        <v/>
      </c>
      <c r="B68" s="11"/>
      <c r="C68" s="11"/>
      <c r="D68" s="11"/>
      <c r="E68" s="11"/>
      <c r="F68" s="38"/>
      <c r="G68" s="38"/>
      <c r="H68" s="18"/>
      <c r="I68" s="39"/>
      <c r="J68" s="33">
        <f ca="1"/>
        <v>1</v>
      </c>
      <c r="K68" s="35"/>
      <c r="L68" s="67"/>
      <c r="M68" s="67"/>
    </row>
    <row r="69" spans="1:13" ht="18.75" x14ac:dyDescent="0.25">
      <c r="A69" s="8" t="str" cm="1">
        <f t="array" aca="1" ref="A69" ca="1">IF('HIDE- Patients for Request Form'!K64="","",(IF('HIDE- Patients for Request Form'!K64-TODAY()&lt;=7,'HIDE- Patients for Request Form'!A64:D64,"")))</f>
        <v/>
      </c>
      <c r="B69" s="11"/>
      <c r="C69" s="11"/>
      <c r="D69" s="11"/>
      <c r="E69" s="11"/>
      <c r="F69" s="38"/>
      <c r="G69" s="38"/>
      <c r="H69" s="18"/>
      <c r="I69" s="39"/>
      <c r="J69" s="33">
        <f ca="1"/>
        <v>1</v>
      </c>
      <c r="K69" s="35"/>
      <c r="L69" s="67"/>
      <c r="M69" s="67"/>
    </row>
    <row r="70" spans="1:13" ht="18.75" x14ac:dyDescent="0.25">
      <c r="A70" s="8" t="str" cm="1">
        <f t="array" aca="1" ref="A70" ca="1">IF('HIDE- Patients for Request Form'!K65="","",(IF('HIDE- Patients for Request Form'!K65-TODAY()&lt;=7,'HIDE- Patients for Request Form'!A65:D65,"")))</f>
        <v/>
      </c>
      <c r="B70" s="11"/>
      <c r="C70" s="11"/>
      <c r="D70" s="11"/>
      <c r="E70" s="11"/>
      <c r="F70" s="38"/>
      <c r="G70" s="38"/>
      <c r="H70" s="18"/>
      <c r="I70" s="39"/>
      <c r="J70" s="33">
        <f ca="1"/>
        <v>1</v>
      </c>
      <c r="K70" s="35"/>
      <c r="L70" s="67"/>
      <c r="M70" s="67"/>
    </row>
    <row r="71" spans="1:13" ht="18.75" x14ac:dyDescent="0.25">
      <c r="A71" s="8" t="str" cm="1">
        <f t="array" aca="1" ref="A71" ca="1">IF('HIDE- Patients for Request Form'!K66="","",(IF('HIDE- Patients for Request Form'!K66-TODAY()&lt;=7,'HIDE- Patients for Request Form'!A66:D66,"")))</f>
        <v/>
      </c>
      <c r="B71" s="11"/>
      <c r="C71" s="11"/>
      <c r="D71" s="11"/>
      <c r="E71" s="11"/>
      <c r="F71" s="38"/>
      <c r="G71" s="38"/>
      <c r="H71" s="18"/>
      <c r="I71" s="39"/>
      <c r="J71" s="33">
        <f ca="1"/>
        <v>1</v>
      </c>
      <c r="K71" s="35"/>
      <c r="L71" s="67"/>
      <c r="M71" s="67"/>
    </row>
    <row r="72" spans="1:13" ht="18.75" x14ac:dyDescent="0.25">
      <c r="A72" s="8" t="str" cm="1">
        <f t="array" aca="1" ref="A72" ca="1">IF('HIDE- Patients for Request Form'!K67="","",(IF('HIDE- Patients for Request Form'!K67-TODAY()&lt;=7,'HIDE- Patients for Request Form'!A67:D67,"")))</f>
        <v/>
      </c>
      <c r="B72" s="11"/>
      <c r="C72" s="11"/>
      <c r="D72" s="11"/>
      <c r="E72" s="11"/>
      <c r="F72" s="38"/>
      <c r="G72" s="38"/>
      <c r="H72" s="18"/>
      <c r="I72" s="39"/>
      <c r="J72" s="33">
        <f ca="1"/>
        <v>1</v>
      </c>
      <c r="K72" s="35"/>
      <c r="L72" s="67"/>
      <c r="M72" s="67"/>
    </row>
    <row r="73" spans="1:13" ht="18.75" x14ac:dyDescent="0.25">
      <c r="A73" s="8" t="str" cm="1">
        <f t="array" aca="1" ref="A73" ca="1">IF('HIDE- Patients for Request Form'!K68="","",(IF('HIDE- Patients for Request Form'!K68-TODAY()&lt;=7,'HIDE- Patients for Request Form'!A68:D68,"")))</f>
        <v/>
      </c>
      <c r="B73" s="11"/>
      <c r="C73" s="11"/>
      <c r="D73" s="11"/>
      <c r="E73" s="11"/>
      <c r="F73" s="38"/>
      <c r="G73" s="38"/>
      <c r="H73" s="16"/>
      <c r="I73" s="39"/>
      <c r="J73" s="33">
        <f ca="1"/>
        <v>1</v>
      </c>
      <c r="K73" s="35"/>
      <c r="L73" s="67"/>
      <c r="M73" s="67"/>
    </row>
    <row r="74" spans="1:13" ht="18.75" x14ac:dyDescent="0.25">
      <c r="A74" s="8" t="str" cm="1">
        <f t="array" aca="1" ref="A74" ca="1">IF('HIDE- Patients for Request Form'!K69="","",(IF('HIDE- Patients for Request Form'!K69-TODAY()&lt;=7,'HIDE- Patients for Request Form'!A69:D69,"")))</f>
        <v/>
      </c>
      <c r="B74" s="11"/>
      <c r="C74" s="11"/>
      <c r="D74" s="11"/>
      <c r="E74" s="11"/>
      <c r="F74" s="38"/>
      <c r="G74" s="38"/>
      <c r="H74" s="16"/>
      <c r="I74" s="39"/>
      <c r="J74" s="33">
        <f ca="1"/>
        <v>1</v>
      </c>
      <c r="K74" s="35"/>
      <c r="L74" s="67"/>
      <c r="M74" s="67"/>
    </row>
    <row r="75" spans="1:13" ht="18.75" x14ac:dyDescent="0.25">
      <c r="A75" s="8" t="str" cm="1">
        <f t="array" aca="1" ref="A75" ca="1">IF('HIDE- Patients for Request Form'!K70="","",(IF('HIDE- Patients for Request Form'!K70-TODAY()&lt;=7,'HIDE- Patients for Request Form'!A70:D70,"")))</f>
        <v/>
      </c>
      <c r="B75" s="11"/>
      <c r="C75" s="11"/>
      <c r="D75" s="11"/>
      <c r="E75" s="11"/>
      <c r="F75" s="38"/>
      <c r="G75" s="38"/>
      <c r="H75" s="16"/>
      <c r="I75" s="39"/>
      <c r="J75" s="33">
        <f ca="1"/>
        <v>1</v>
      </c>
      <c r="K75" s="35"/>
      <c r="L75" s="67"/>
      <c r="M75" s="67"/>
    </row>
    <row r="76" spans="1:13" ht="18.75" x14ac:dyDescent="0.25">
      <c r="A76" s="8" t="str" cm="1">
        <f t="array" aca="1" ref="A76" ca="1">IF('HIDE- Patients for Request Form'!K71="","",(IF('HIDE- Patients for Request Form'!K71-TODAY()&lt;=7,'HIDE- Patients for Request Form'!A71:D71,"")))</f>
        <v/>
      </c>
      <c r="B76" s="11"/>
      <c r="C76" s="11"/>
      <c r="D76" s="11"/>
      <c r="E76" s="11"/>
      <c r="F76" s="38"/>
      <c r="G76" s="38"/>
      <c r="H76" s="16"/>
      <c r="I76" s="39"/>
      <c r="J76" s="33">
        <f ca="1"/>
        <v>1</v>
      </c>
      <c r="K76" s="35"/>
      <c r="L76" s="67"/>
      <c r="M76" s="67"/>
    </row>
    <row r="77" spans="1:13" ht="18.75" x14ac:dyDescent="0.25">
      <c r="A77" s="8" t="str" cm="1">
        <f t="array" aca="1" ref="A77" ca="1">IF('HIDE- Patients for Request Form'!K72="","",(IF('HIDE- Patients for Request Form'!K72-TODAY()&lt;=7,'HIDE- Patients for Request Form'!A72:D72,"")))</f>
        <v/>
      </c>
      <c r="B77" s="11"/>
      <c r="C77" s="11"/>
      <c r="D77" s="11"/>
      <c r="E77" s="11" t="str">
        <f ca="1">IF(Medications!K11="","",(IF(Medications!K11-TODAY()&lt;=7,Medications!M10,"")))</f>
        <v/>
      </c>
      <c r="F77" s="38"/>
      <c r="G77" s="38"/>
      <c r="H77" s="16"/>
      <c r="I77" s="39"/>
      <c r="J77" s="33">
        <f ca="1"/>
        <v>1</v>
      </c>
      <c r="K77" s="35"/>
      <c r="L77" s="67"/>
      <c r="M77" s="67"/>
    </row>
    <row r="78" spans="1:13" ht="18.75" x14ac:dyDescent="0.25">
      <c r="A78" s="8" t="str" cm="1">
        <f t="array" aca="1" ref="A78" ca="1">IF('HIDE- Patients for Request Form'!K73="","",(IF('HIDE- Patients for Request Form'!K73-TODAY()&lt;=7,'HIDE- Patients for Request Form'!A73:D73,"")))</f>
        <v/>
      </c>
      <c r="B78" s="11"/>
      <c r="C78" s="11"/>
      <c r="D78" s="11"/>
      <c r="E78" s="11" t="str">
        <f ca="1">IF(Medications!K14="","",(IF(Medications!K14-TODAY()&lt;=7,Medications!M14,"")))</f>
        <v/>
      </c>
      <c r="F78" s="38"/>
      <c r="G78" s="38"/>
      <c r="H78" s="16"/>
      <c r="I78" s="39"/>
      <c r="J78" s="33">
        <f ca="1"/>
        <v>1</v>
      </c>
      <c r="K78" s="35"/>
      <c r="L78" s="67"/>
      <c r="M78" s="67"/>
    </row>
    <row r="79" spans="1:13" ht="18.75" x14ac:dyDescent="0.25">
      <c r="A79" s="8" t="str" cm="1">
        <f t="array" aca="1" ref="A79" ca="1">IF('HIDE- Patients for Request Form'!K74="","",(IF('HIDE- Patients for Request Form'!K74-TODAY()&lt;=7,'HIDE- Patients for Request Form'!A74:D74,"")))</f>
        <v/>
      </c>
      <c r="B79" s="11"/>
      <c r="C79" s="11"/>
      <c r="D79" s="11"/>
      <c r="E79" s="11" t="str">
        <f ca="1">IF(Medications!K15="","",(IF(Medications!K15-TODAY()&lt;=7,Medications!M15,"")))</f>
        <v/>
      </c>
      <c r="F79" s="38"/>
      <c r="G79" s="38"/>
      <c r="H79" s="16"/>
      <c r="I79" s="39"/>
      <c r="J79" s="33">
        <f ca="1"/>
        <v>1</v>
      </c>
      <c r="K79" s="35"/>
      <c r="L79" s="67"/>
      <c r="M79" s="67"/>
    </row>
    <row r="80" spans="1:13" ht="18.75" x14ac:dyDescent="0.25">
      <c r="A80" s="8" t="str" cm="1">
        <f t="array" aca="1" ref="A80" ca="1">IF('HIDE- Patients for Request Form'!K75="","",(IF('HIDE- Patients for Request Form'!K75-TODAY()&lt;=7,'HIDE- Patients for Request Form'!A75:D75,"")))</f>
        <v/>
      </c>
      <c r="B80" s="11"/>
      <c r="C80" s="11"/>
      <c r="D80" s="11"/>
      <c r="E80" s="11" t="str">
        <f ca="1">IF(Medications!K16="","",(IF(Medications!K16-TODAY()&lt;=7,Medications!M16,"")))</f>
        <v/>
      </c>
      <c r="F80" s="38"/>
      <c r="G80" s="38"/>
      <c r="H80" s="16"/>
      <c r="I80" s="39"/>
      <c r="J80" s="33">
        <f ca="1"/>
        <v>1</v>
      </c>
      <c r="K80" s="35"/>
      <c r="L80" s="67"/>
      <c r="M80" s="67"/>
    </row>
    <row r="81" spans="1:13" ht="18.75" x14ac:dyDescent="0.25">
      <c r="A81" s="8" t="str" cm="1">
        <f t="array" aca="1" ref="A81" ca="1">IF('HIDE- Patients for Request Form'!K76="","",(IF('HIDE- Patients for Request Form'!K76-TODAY()&lt;=7,'HIDE- Patients for Request Form'!A76:D76,"")))</f>
        <v/>
      </c>
      <c r="B81" s="11"/>
      <c r="C81" s="11"/>
      <c r="D81" s="11"/>
      <c r="E81" s="11" t="str">
        <f ca="1">IF(Medications!K17="","",(IF(Medications!K17-TODAY()&lt;=7,Medications!M17,"")))</f>
        <v/>
      </c>
      <c r="F81" s="38"/>
      <c r="G81" s="38"/>
      <c r="H81" s="16"/>
      <c r="I81" s="39"/>
      <c r="J81" s="33">
        <f ca="1"/>
        <v>1</v>
      </c>
      <c r="K81" s="35"/>
      <c r="L81" s="67"/>
      <c r="M81" s="67"/>
    </row>
    <row r="82" spans="1:13" ht="18.75" x14ac:dyDescent="0.25">
      <c r="A82" s="8" t="str" cm="1">
        <f t="array" aca="1" ref="A82" ca="1">IF('HIDE- Patients for Request Form'!K77="","",(IF('HIDE- Patients for Request Form'!K77-TODAY()&lt;=7,'HIDE- Patients for Request Form'!A77:D77,"")))</f>
        <v/>
      </c>
      <c r="B82" s="11"/>
      <c r="C82" s="11"/>
      <c r="D82" s="11"/>
      <c r="E82" s="11" t="str">
        <f ca="1">IF(Medications!K18="","",(IF(Medications!K18-TODAY()&lt;=7,Medications!M18,"")))</f>
        <v/>
      </c>
      <c r="F82" s="38"/>
      <c r="G82" s="38"/>
      <c r="H82" s="16"/>
      <c r="I82" s="39"/>
      <c r="J82" s="33">
        <f ca="1"/>
        <v>1</v>
      </c>
      <c r="K82" s="35"/>
      <c r="L82" s="67"/>
      <c r="M82" s="67"/>
    </row>
    <row r="83" spans="1:13" ht="18.75" x14ac:dyDescent="0.25">
      <c r="A83" s="8" t="str" cm="1">
        <f t="array" aca="1" ref="A83" ca="1">IF('HIDE- Patients for Request Form'!K78="","",(IF('HIDE- Patients for Request Form'!K78-TODAY()&lt;=7,'HIDE- Patients for Request Form'!A78:D78,"")))</f>
        <v/>
      </c>
      <c r="B83" s="11"/>
      <c r="C83" s="11"/>
      <c r="D83" s="11"/>
      <c r="E83" s="11" t="str">
        <f ca="1">IF(Medications!K19="","",(IF(Medications!K19-TODAY()&lt;=7,Medications!M19,"")))</f>
        <v/>
      </c>
      <c r="F83" s="38"/>
      <c r="G83" s="38"/>
      <c r="H83" s="16"/>
      <c r="I83" s="39"/>
      <c r="J83" s="33">
        <f ca="1"/>
        <v>1</v>
      </c>
      <c r="K83" s="35"/>
      <c r="L83" s="67"/>
      <c r="M83" s="67"/>
    </row>
    <row r="84" spans="1:13" ht="18.75" x14ac:dyDescent="0.25">
      <c r="A84" s="8" t="str" cm="1">
        <f t="array" aca="1" ref="A84" ca="1">IF('HIDE- Patients for Request Form'!K79="","",(IF('HIDE- Patients for Request Form'!K79-TODAY()&lt;=7,'HIDE- Patients for Request Form'!A79:D79,"")))</f>
        <v/>
      </c>
      <c r="B84" s="11"/>
      <c r="C84" s="11"/>
      <c r="D84" s="11"/>
      <c r="E84" s="11" t="str">
        <f ca="1">IF(Medications!K20="","",(IF(Medications!K20-TODAY()&lt;=7,Medications!M20,"")))</f>
        <v/>
      </c>
      <c r="F84" s="38"/>
      <c r="G84" s="38"/>
      <c r="H84" s="16"/>
      <c r="I84" s="39"/>
      <c r="J84" s="33">
        <f ca="1"/>
        <v>1</v>
      </c>
      <c r="K84" s="35"/>
      <c r="L84" s="67"/>
      <c r="M84" s="67"/>
    </row>
    <row r="85" spans="1:13" x14ac:dyDescent="0.25">
      <c r="L85" s="41"/>
      <c r="M85" s="41"/>
    </row>
    <row r="86" spans="1:13" x14ac:dyDescent="0.25">
      <c r="L86" s="41"/>
      <c r="M86" s="41"/>
    </row>
    <row r="87" spans="1:13" x14ac:dyDescent="0.25">
      <c r="L87" s="41"/>
      <c r="M87" s="41"/>
    </row>
    <row r="88" spans="1:13" x14ac:dyDescent="0.25">
      <c r="L88" s="41"/>
      <c r="M88" s="41"/>
    </row>
    <row r="89" spans="1:13" x14ac:dyDescent="0.25">
      <c r="L89" s="41"/>
      <c r="M89" s="41"/>
    </row>
    <row r="90" spans="1:13" x14ac:dyDescent="0.25">
      <c r="L90" s="41"/>
      <c r="M90" s="41"/>
    </row>
    <row r="91" spans="1:13" x14ac:dyDescent="0.25">
      <c r="L91" s="41"/>
      <c r="M91" s="41"/>
    </row>
    <row r="92" spans="1:13" x14ac:dyDescent="0.25">
      <c r="L92" s="41"/>
      <c r="M92" s="41"/>
    </row>
    <row r="93" spans="1:13" x14ac:dyDescent="0.25">
      <c r="L93" s="41"/>
      <c r="M93" s="41"/>
    </row>
    <row r="94" spans="1:13" x14ac:dyDescent="0.25">
      <c r="L94" s="41"/>
      <c r="M94" s="41"/>
    </row>
    <row r="95" spans="1:13" x14ac:dyDescent="0.25">
      <c r="L95" s="41"/>
      <c r="M95" s="41"/>
    </row>
    <row r="96" spans="1:13" x14ac:dyDescent="0.25">
      <c r="L96" s="41"/>
      <c r="M96" s="41"/>
    </row>
    <row r="97" spans="12:13" x14ac:dyDescent="0.25">
      <c r="L97" s="41"/>
      <c r="M97" s="41"/>
    </row>
    <row r="98" spans="12:13" x14ac:dyDescent="0.25">
      <c r="L98" s="41"/>
      <c r="M98" s="41"/>
    </row>
    <row r="99" spans="12:13" x14ac:dyDescent="0.25">
      <c r="L99" s="41"/>
      <c r="M99" s="41"/>
    </row>
    <row r="100" spans="12:13" x14ac:dyDescent="0.25">
      <c r="L100" s="41"/>
      <c r="M100" s="41"/>
    </row>
    <row r="101" spans="12:13" x14ac:dyDescent="0.25">
      <c r="L101" s="41"/>
      <c r="M101" s="41"/>
    </row>
    <row r="102" spans="12:13" x14ac:dyDescent="0.25">
      <c r="L102" s="41"/>
      <c r="M102" s="41"/>
    </row>
    <row r="103" spans="12:13" x14ac:dyDescent="0.25">
      <c r="L103" s="41"/>
      <c r="M103" s="41"/>
    </row>
    <row r="104" spans="12:13" x14ac:dyDescent="0.25">
      <c r="L104" s="41"/>
      <c r="M104" s="41"/>
    </row>
    <row r="105" spans="12:13" x14ac:dyDescent="0.25">
      <c r="L105" s="41"/>
      <c r="M105" s="41"/>
    </row>
    <row r="106" spans="12:13" x14ac:dyDescent="0.25">
      <c r="L106" s="41"/>
      <c r="M106" s="41"/>
    </row>
    <row r="107" spans="12:13" x14ac:dyDescent="0.25">
      <c r="L107" s="41"/>
      <c r="M107" s="41"/>
    </row>
    <row r="108" spans="12:13" x14ac:dyDescent="0.25">
      <c r="L108" s="41"/>
      <c r="M108" s="41"/>
    </row>
    <row r="109" spans="12:13" x14ac:dyDescent="0.25">
      <c r="L109" s="41"/>
      <c r="M109" s="41"/>
    </row>
    <row r="110" spans="12:13" x14ac:dyDescent="0.25">
      <c r="L110" s="41"/>
      <c r="M110" s="41"/>
    </row>
    <row r="111" spans="12:13" x14ac:dyDescent="0.25">
      <c r="L111" s="41"/>
      <c r="M111" s="41"/>
    </row>
    <row r="112" spans="12:13" x14ac:dyDescent="0.25">
      <c r="L112" s="41"/>
      <c r="M112" s="41"/>
    </row>
    <row r="113" spans="12:13" x14ac:dyDescent="0.25">
      <c r="L113" s="41"/>
      <c r="M113" s="41"/>
    </row>
    <row r="114" spans="12:13" x14ac:dyDescent="0.25">
      <c r="L114" s="41"/>
      <c r="M114" s="41"/>
    </row>
    <row r="115" spans="12:13" x14ac:dyDescent="0.25">
      <c r="L115" s="41"/>
      <c r="M115" s="41"/>
    </row>
    <row r="116" spans="12:13" x14ac:dyDescent="0.25">
      <c r="L116" s="41"/>
      <c r="M116" s="41"/>
    </row>
    <row r="117" spans="12:13" x14ac:dyDescent="0.25">
      <c r="L117" s="41"/>
      <c r="M117" s="41"/>
    </row>
    <row r="118" spans="12:13" x14ac:dyDescent="0.25">
      <c r="L118" s="41"/>
      <c r="M118" s="41"/>
    </row>
    <row r="119" spans="12:13" x14ac:dyDescent="0.25">
      <c r="L119" s="41"/>
      <c r="M119" s="41"/>
    </row>
    <row r="120" spans="12:13" x14ac:dyDescent="0.25">
      <c r="L120" s="41"/>
      <c r="M120" s="41"/>
    </row>
    <row r="121" spans="12:13" x14ac:dyDescent="0.25">
      <c r="L121" s="41"/>
      <c r="M121" s="41"/>
    </row>
    <row r="122" spans="12:13" x14ac:dyDescent="0.25">
      <c r="L122" s="41"/>
      <c r="M122" s="41"/>
    </row>
    <row r="123" spans="12:13" x14ac:dyDescent="0.25">
      <c r="L123" s="41"/>
      <c r="M123" s="41"/>
    </row>
    <row r="124" spans="12:13" x14ac:dyDescent="0.25">
      <c r="L124" s="41"/>
      <c r="M124" s="41"/>
    </row>
    <row r="125" spans="12:13" x14ac:dyDescent="0.25">
      <c r="L125" s="41"/>
      <c r="M125" s="41"/>
    </row>
    <row r="126" spans="12:13" x14ac:dyDescent="0.25">
      <c r="L126" s="41"/>
      <c r="M126" s="41"/>
    </row>
    <row r="127" spans="12:13" x14ac:dyDescent="0.25">
      <c r="L127" s="41"/>
      <c r="M127" s="41"/>
    </row>
    <row r="128" spans="12:13" x14ac:dyDescent="0.25">
      <c r="L128" s="41"/>
      <c r="M128" s="41"/>
    </row>
    <row r="129" spans="12:13" x14ac:dyDescent="0.25">
      <c r="L129" s="41"/>
      <c r="M129" s="41"/>
    </row>
    <row r="130" spans="12:13" x14ac:dyDescent="0.25">
      <c r="L130" s="41"/>
      <c r="M130" s="41"/>
    </row>
    <row r="131" spans="12:13" x14ac:dyDescent="0.25">
      <c r="L131" s="41"/>
      <c r="M131" s="41"/>
    </row>
    <row r="132" spans="12:13" x14ac:dyDescent="0.25">
      <c r="L132" s="41"/>
      <c r="M132" s="41"/>
    </row>
    <row r="133" spans="12:13" x14ac:dyDescent="0.25">
      <c r="L133" s="41"/>
      <c r="M133" s="41"/>
    </row>
    <row r="134" spans="12:13" x14ac:dyDescent="0.25">
      <c r="L134" s="41"/>
      <c r="M134" s="41"/>
    </row>
    <row r="135" spans="12:13" x14ac:dyDescent="0.25">
      <c r="L135" s="41"/>
      <c r="M135" s="41"/>
    </row>
    <row r="136" spans="12:13" x14ac:dyDescent="0.25">
      <c r="L136" s="41"/>
      <c r="M136" s="41"/>
    </row>
    <row r="137" spans="12:13" x14ac:dyDescent="0.25">
      <c r="L137" s="41"/>
      <c r="M137" s="41"/>
    </row>
    <row r="138" spans="12:13" x14ac:dyDescent="0.25">
      <c r="L138" s="41"/>
      <c r="M138" s="41"/>
    </row>
    <row r="139" spans="12:13" x14ac:dyDescent="0.25">
      <c r="L139" s="41"/>
      <c r="M139" s="41"/>
    </row>
    <row r="140" spans="12:13" x14ac:dyDescent="0.25">
      <c r="L140" s="41"/>
      <c r="M140" s="41"/>
    </row>
    <row r="141" spans="12:13" x14ac:dyDescent="0.25">
      <c r="L141" s="41"/>
      <c r="M141" s="41"/>
    </row>
    <row r="142" spans="12:13" x14ac:dyDescent="0.25">
      <c r="L142" s="41"/>
      <c r="M142" s="41"/>
    </row>
    <row r="143" spans="12:13" x14ac:dyDescent="0.25">
      <c r="L143" s="41"/>
      <c r="M143" s="41"/>
    </row>
    <row r="144" spans="12:13" x14ac:dyDescent="0.25">
      <c r="L144" s="41"/>
      <c r="M144" s="41"/>
    </row>
    <row r="145" spans="12:13" x14ac:dyDescent="0.25">
      <c r="L145" s="41"/>
      <c r="M145" s="41"/>
    </row>
    <row r="146" spans="12:13" x14ac:dyDescent="0.25">
      <c r="L146" s="41"/>
      <c r="M146" s="41"/>
    </row>
    <row r="147" spans="12:13" x14ac:dyDescent="0.25">
      <c r="L147" s="41"/>
      <c r="M147" s="41"/>
    </row>
    <row r="148" spans="12:13" x14ac:dyDescent="0.25">
      <c r="L148" s="41"/>
      <c r="M148" s="41"/>
    </row>
    <row r="149" spans="12:13" x14ac:dyDescent="0.25">
      <c r="L149" s="41"/>
      <c r="M149" s="41"/>
    </row>
    <row r="150" spans="12:13" x14ac:dyDescent="0.25">
      <c r="L150" s="41"/>
      <c r="M150" s="41"/>
    </row>
    <row r="151" spans="12:13" x14ac:dyDescent="0.25">
      <c r="L151" s="41"/>
      <c r="M151" s="41"/>
    </row>
    <row r="152" spans="12:13" x14ac:dyDescent="0.25">
      <c r="L152" s="41"/>
      <c r="M152" s="41"/>
    </row>
    <row r="153" spans="12:13" x14ac:dyDescent="0.25">
      <c r="L153" s="41"/>
      <c r="M153" s="41"/>
    </row>
    <row r="154" spans="12:13" x14ac:dyDescent="0.25">
      <c r="L154" s="41"/>
      <c r="M154" s="41"/>
    </row>
    <row r="155" spans="12:13" x14ac:dyDescent="0.25">
      <c r="L155" s="41"/>
      <c r="M155" s="41"/>
    </row>
    <row r="156" spans="12:13" x14ac:dyDescent="0.25">
      <c r="L156" s="41"/>
      <c r="M156" s="41"/>
    </row>
    <row r="157" spans="12:13" x14ac:dyDescent="0.25">
      <c r="L157" s="41"/>
      <c r="M157" s="41"/>
    </row>
    <row r="158" spans="12:13" x14ac:dyDescent="0.25">
      <c r="L158" s="41"/>
      <c r="M158" s="41"/>
    </row>
    <row r="159" spans="12:13" x14ac:dyDescent="0.25">
      <c r="L159" s="41"/>
      <c r="M159" s="41"/>
    </row>
    <row r="160" spans="12:13" x14ac:dyDescent="0.25">
      <c r="L160" s="41"/>
      <c r="M160" s="41"/>
    </row>
    <row r="161" spans="12:13" x14ac:dyDescent="0.25">
      <c r="L161" s="41"/>
      <c r="M161" s="41"/>
    </row>
    <row r="162" spans="12:13" x14ac:dyDescent="0.25">
      <c r="L162" s="41"/>
      <c r="M162" s="41"/>
    </row>
    <row r="163" spans="12:13" x14ac:dyDescent="0.25">
      <c r="L163" s="41"/>
      <c r="M163" s="41"/>
    </row>
    <row r="164" spans="12:13" x14ac:dyDescent="0.25">
      <c r="L164" s="41"/>
      <c r="M164" s="41"/>
    </row>
    <row r="165" spans="12:13" x14ac:dyDescent="0.25">
      <c r="L165" s="41"/>
      <c r="M165" s="41"/>
    </row>
    <row r="166" spans="12:13" x14ac:dyDescent="0.25">
      <c r="L166" s="41"/>
      <c r="M166" s="41"/>
    </row>
    <row r="167" spans="12:13" x14ac:dyDescent="0.25">
      <c r="L167" s="41"/>
      <c r="M167" s="41"/>
    </row>
    <row r="168" spans="12:13" x14ac:dyDescent="0.25">
      <c r="L168" s="41"/>
      <c r="M168" s="41"/>
    </row>
    <row r="169" spans="12:13" x14ac:dyDescent="0.25">
      <c r="L169" s="41"/>
      <c r="M169" s="41"/>
    </row>
    <row r="170" spans="12:13" x14ac:dyDescent="0.25">
      <c r="L170" s="41"/>
      <c r="M170" s="41"/>
    </row>
    <row r="171" spans="12:13" x14ac:dyDescent="0.25">
      <c r="L171" s="41"/>
      <c r="M171" s="41"/>
    </row>
    <row r="172" spans="12:13" x14ac:dyDescent="0.25">
      <c r="L172" s="41"/>
      <c r="M172" s="41"/>
    </row>
    <row r="173" spans="12:13" x14ac:dyDescent="0.25">
      <c r="L173" s="41"/>
      <c r="M173" s="41"/>
    </row>
    <row r="174" spans="12:13" x14ac:dyDescent="0.25">
      <c r="L174" s="41"/>
      <c r="M174" s="41"/>
    </row>
    <row r="175" spans="12:13" x14ac:dyDescent="0.25">
      <c r="L175" s="41"/>
      <c r="M175" s="41"/>
    </row>
    <row r="176" spans="12:13" x14ac:dyDescent="0.25">
      <c r="L176" s="41"/>
      <c r="M176" s="41"/>
    </row>
    <row r="177" spans="12:13" x14ac:dyDescent="0.25">
      <c r="L177" s="41"/>
      <c r="M177" s="41"/>
    </row>
    <row r="178" spans="12:13" x14ac:dyDescent="0.25">
      <c r="L178" s="41"/>
      <c r="M178" s="41"/>
    </row>
    <row r="179" spans="12:13" x14ac:dyDescent="0.25">
      <c r="L179" s="41"/>
      <c r="M179" s="41"/>
    </row>
    <row r="180" spans="12:13" x14ac:dyDescent="0.25">
      <c r="L180" s="41"/>
      <c r="M180" s="41"/>
    </row>
    <row r="181" spans="12:13" x14ac:dyDescent="0.25">
      <c r="L181" s="41"/>
      <c r="M181" s="41"/>
    </row>
    <row r="182" spans="12:13" x14ac:dyDescent="0.25">
      <c r="L182" s="41"/>
      <c r="M182" s="41"/>
    </row>
    <row r="183" spans="12:13" x14ac:dyDescent="0.25">
      <c r="L183" s="41"/>
      <c r="M183" s="41"/>
    </row>
    <row r="184" spans="12:13" x14ac:dyDescent="0.25">
      <c r="L184" s="41"/>
      <c r="M184" s="41"/>
    </row>
    <row r="185" spans="12:13" x14ac:dyDescent="0.25">
      <c r="L185" s="41"/>
      <c r="M185" s="41"/>
    </row>
    <row r="186" spans="12:13" x14ac:dyDescent="0.25">
      <c r="L186" s="41"/>
      <c r="M186" s="41"/>
    </row>
    <row r="187" spans="12:13" x14ac:dyDescent="0.25">
      <c r="L187" s="41"/>
      <c r="M187" s="41"/>
    </row>
    <row r="188" spans="12:13" x14ac:dyDescent="0.25">
      <c r="L188" s="41"/>
      <c r="M188" s="41"/>
    </row>
    <row r="189" spans="12:13" x14ac:dyDescent="0.25">
      <c r="L189" s="41"/>
      <c r="M189" s="41"/>
    </row>
    <row r="190" spans="12:13" x14ac:dyDescent="0.25">
      <c r="L190" s="41"/>
      <c r="M190" s="41"/>
    </row>
    <row r="191" spans="12:13" x14ac:dyDescent="0.25">
      <c r="L191" s="41"/>
      <c r="M191" s="41"/>
    </row>
    <row r="192" spans="12:13" x14ac:dyDescent="0.25">
      <c r="L192" s="41"/>
      <c r="M192" s="41"/>
    </row>
    <row r="193" spans="12:13" x14ac:dyDescent="0.25">
      <c r="L193" s="41"/>
      <c r="M193" s="41"/>
    </row>
    <row r="194" spans="12:13" x14ac:dyDescent="0.25">
      <c r="L194" s="41"/>
      <c r="M194" s="41"/>
    </row>
    <row r="195" spans="12:13" x14ac:dyDescent="0.25">
      <c r="L195" s="41"/>
      <c r="M195" s="41"/>
    </row>
    <row r="196" spans="12:13" x14ac:dyDescent="0.25">
      <c r="L196" s="41"/>
      <c r="M196" s="41"/>
    </row>
    <row r="197" spans="12:13" x14ac:dyDescent="0.25">
      <c r="L197" s="41"/>
      <c r="M197" s="41"/>
    </row>
    <row r="198" spans="12:13" x14ac:dyDescent="0.25">
      <c r="L198" s="41"/>
      <c r="M198" s="41"/>
    </row>
    <row r="199" spans="12:13" x14ac:dyDescent="0.25">
      <c r="L199" s="41"/>
      <c r="M199" s="41"/>
    </row>
    <row r="200" spans="12:13" x14ac:dyDescent="0.25">
      <c r="L200" s="41"/>
      <c r="M200" s="41"/>
    </row>
    <row r="201" spans="12:13" x14ac:dyDescent="0.25">
      <c r="L201" s="41"/>
      <c r="M201" s="41"/>
    </row>
    <row r="202" spans="12:13" x14ac:dyDescent="0.25">
      <c r="L202" s="41"/>
      <c r="M202" s="41"/>
    </row>
    <row r="203" spans="12:13" x14ac:dyDescent="0.25">
      <c r="L203" s="41"/>
      <c r="M203" s="41"/>
    </row>
    <row r="204" spans="12:13" x14ac:dyDescent="0.25">
      <c r="L204" s="41"/>
      <c r="M204" s="41"/>
    </row>
    <row r="205" spans="12:13" x14ac:dyDescent="0.25">
      <c r="L205" s="41"/>
      <c r="M205" s="41"/>
    </row>
    <row r="206" spans="12:13" x14ac:dyDescent="0.25">
      <c r="L206" s="41"/>
      <c r="M206" s="41"/>
    </row>
    <row r="207" spans="12:13" x14ac:dyDescent="0.25">
      <c r="L207" s="41"/>
      <c r="M207" s="41"/>
    </row>
    <row r="208" spans="12:13" x14ac:dyDescent="0.25">
      <c r="L208" s="41"/>
      <c r="M208" s="41"/>
    </row>
    <row r="209" spans="12:13" x14ac:dyDescent="0.25">
      <c r="L209" s="41"/>
      <c r="M209" s="41"/>
    </row>
    <row r="210" spans="12:13" x14ac:dyDescent="0.25">
      <c r="L210" s="41"/>
      <c r="M210" s="41"/>
    </row>
    <row r="211" spans="12:13" x14ac:dyDescent="0.25">
      <c r="L211" s="41"/>
      <c r="M211" s="41"/>
    </row>
    <row r="212" spans="12:13" x14ac:dyDescent="0.25">
      <c r="L212" s="41"/>
      <c r="M212" s="41"/>
    </row>
    <row r="213" spans="12:13" x14ac:dyDescent="0.25">
      <c r="L213" s="41"/>
      <c r="M213" s="41"/>
    </row>
    <row r="214" spans="12:13" x14ac:dyDescent="0.25">
      <c r="L214" s="41"/>
      <c r="M214" s="41"/>
    </row>
    <row r="215" spans="12:13" x14ac:dyDescent="0.25">
      <c r="L215" s="41"/>
      <c r="M215" s="41"/>
    </row>
    <row r="216" spans="12:13" x14ac:dyDescent="0.25">
      <c r="L216" s="41"/>
      <c r="M216" s="41"/>
    </row>
    <row r="217" spans="12:13" x14ac:dyDescent="0.25">
      <c r="L217" s="41"/>
      <c r="M217" s="41"/>
    </row>
    <row r="218" spans="12:13" x14ac:dyDescent="0.25">
      <c r="L218" s="41"/>
      <c r="M218" s="41"/>
    </row>
    <row r="219" spans="12:13" x14ac:dyDescent="0.25">
      <c r="L219" s="41"/>
      <c r="M219" s="41"/>
    </row>
    <row r="220" spans="12:13" x14ac:dyDescent="0.25">
      <c r="L220" s="41"/>
      <c r="M220" s="41"/>
    </row>
    <row r="221" spans="12:13" x14ac:dyDescent="0.25">
      <c r="L221" s="41"/>
      <c r="M221" s="41"/>
    </row>
    <row r="222" spans="12:13" x14ac:dyDescent="0.25">
      <c r="L222" s="41"/>
      <c r="M222" s="41"/>
    </row>
    <row r="223" spans="12:13" x14ac:dyDescent="0.25">
      <c r="L223" s="41"/>
      <c r="M223" s="41"/>
    </row>
    <row r="224" spans="12:13" x14ac:dyDescent="0.25">
      <c r="L224" s="41"/>
      <c r="M224" s="41"/>
    </row>
    <row r="225" spans="12:13" x14ac:dyDescent="0.25">
      <c r="L225" s="41"/>
      <c r="M225" s="41"/>
    </row>
    <row r="226" spans="12:13" x14ac:dyDescent="0.25">
      <c r="L226" s="41"/>
      <c r="M226" s="41"/>
    </row>
    <row r="227" spans="12:13" x14ac:dyDescent="0.25">
      <c r="L227" s="41"/>
      <c r="M227" s="41"/>
    </row>
    <row r="228" spans="12:13" x14ac:dyDescent="0.25">
      <c r="L228" s="41"/>
      <c r="M228" s="41"/>
    </row>
    <row r="229" spans="12:13" x14ac:dyDescent="0.25">
      <c r="L229" s="41"/>
      <c r="M229" s="41"/>
    </row>
    <row r="230" spans="12:13" x14ac:dyDescent="0.25">
      <c r="L230" s="41"/>
      <c r="M230" s="41"/>
    </row>
    <row r="231" spans="12:13" x14ac:dyDescent="0.25">
      <c r="L231" s="41"/>
      <c r="M231" s="41"/>
    </row>
    <row r="232" spans="12:13" x14ac:dyDescent="0.25">
      <c r="L232" s="41"/>
      <c r="M232" s="41"/>
    </row>
    <row r="233" spans="12:13" x14ac:dyDescent="0.25">
      <c r="L233" s="41"/>
      <c r="M233" s="41"/>
    </row>
    <row r="234" spans="12:13" x14ac:dyDescent="0.25">
      <c r="L234" s="41"/>
      <c r="M234" s="41"/>
    </row>
    <row r="235" spans="12:13" x14ac:dyDescent="0.25">
      <c r="L235" s="41"/>
      <c r="M235" s="41"/>
    </row>
    <row r="236" spans="12:13" x14ac:dyDescent="0.25">
      <c r="L236" s="41"/>
      <c r="M236" s="41"/>
    </row>
    <row r="237" spans="12:13" x14ac:dyDescent="0.25">
      <c r="L237" s="41"/>
      <c r="M237" s="41"/>
    </row>
    <row r="238" spans="12:13" x14ac:dyDescent="0.25">
      <c r="L238" s="41"/>
      <c r="M238" s="41"/>
    </row>
    <row r="239" spans="12:13" x14ac:dyDescent="0.25">
      <c r="L239" s="41"/>
      <c r="M239" s="41"/>
    </row>
    <row r="240" spans="12:13" x14ac:dyDescent="0.25">
      <c r="L240" s="41"/>
      <c r="M240" s="41"/>
    </row>
    <row r="241" spans="12:13" x14ac:dyDescent="0.25">
      <c r="L241" s="41"/>
      <c r="M241" s="41"/>
    </row>
    <row r="242" spans="12:13" x14ac:dyDescent="0.25">
      <c r="L242" s="41"/>
      <c r="M242" s="41"/>
    </row>
    <row r="243" spans="12:13" x14ac:dyDescent="0.25">
      <c r="L243" s="41"/>
      <c r="M243" s="41"/>
    </row>
    <row r="244" spans="12:13" x14ac:dyDescent="0.25">
      <c r="L244" s="41"/>
      <c r="M244" s="41"/>
    </row>
    <row r="245" spans="12:13" x14ac:dyDescent="0.25">
      <c r="L245" s="41"/>
      <c r="M245" s="41"/>
    </row>
    <row r="246" spans="12:13" x14ac:dyDescent="0.25">
      <c r="L246" s="41"/>
      <c r="M246" s="41"/>
    </row>
    <row r="247" spans="12:13" x14ac:dyDescent="0.25">
      <c r="L247" s="41"/>
      <c r="M247" s="41"/>
    </row>
    <row r="248" spans="12:13" x14ac:dyDescent="0.25">
      <c r="L248" s="41"/>
      <c r="M248" s="41"/>
    </row>
    <row r="249" spans="12:13" x14ac:dyDescent="0.25">
      <c r="L249" s="41"/>
      <c r="M249" s="41"/>
    </row>
    <row r="250" spans="12:13" x14ac:dyDescent="0.25">
      <c r="L250" s="41"/>
      <c r="M250" s="41"/>
    </row>
    <row r="251" spans="12:13" x14ac:dyDescent="0.25">
      <c r="L251" s="41"/>
      <c r="M251" s="41"/>
    </row>
    <row r="252" spans="12:13" x14ac:dyDescent="0.25">
      <c r="L252" s="41"/>
      <c r="M252" s="41"/>
    </row>
    <row r="253" spans="12:13" x14ac:dyDescent="0.25">
      <c r="L253" s="41"/>
      <c r="M253" s="41"/>
    </row>
    <row r="254" spans="12:13" x14ac:dyDescent="0.25">
      <c r="L254" s="41"/>
      <c r="M254" s="41"/>
    </row>
    <row r="255" spans="12:13" x14ac:dyDescent="0.25">
      <c r="L255" s="41"/>
      <c r="M255" s="41"/>
    </row>
    <row r="256" spans="12:13" x14ac:dyDescent="0.25">
      <c r="L256" s="41"/>
      <c r="M256" s="41"/>
    </row>
    <row r="257" spans="12:13" x14ac:dyDescent="0.25">
      <c r="L257" s="41"/>
      <c r="M257" s="41"/>
    </row>
    <row r="258" spans="12:13" x14ac:dyDescent="0.25">
      <c r="L258" s="41"/>
      <c r="M258" s="41"/>
    </row>
    <row r="259" spans="12:13" x14ac:dyDescent="0.25">
      <c r="L259" s="41"/>
      <c r="M259" s="41"/>
    </row>
    <row r="260" spans="12:13" x14ac:dyDescent="0.25">
      <c r="L260" s="41"/>
      <c r="M260" s="41"/>
    </row>
    <row r="261" spans="12:13" x14ac:dyDescent="0.25">
      <c r="L261" s="41"/>
      <c r="M261" s="41"/>
    </row>
    <row r="262" spans="12:13" x14ac:dyDescent="0.25">
      <c r="L262" s="41"/>
      <c r="M262" s="41"/>
    </row>
    <row r="263" spans="12:13" x14ac:dyDescent="0.25">
      <c r="L263" s="41"/>
      <c r="M263" s="41"/>
    </row>
    <row r="264" spans="12:13" x14ac:dyDescent="0.25">
      <c r="L264" s="41"/>
      <c r="M264" s="41"/>
    </row>
    <row r="265" spans="12:13" x14ac:dyDescent="0.25">
      <c r="L265" s="41"/>
      <c r="M265" s="41"/>
    </row>
    <row r="266" spans="12:13" x14ac:dyDescent="0.25">
      <c r="L266" s="41"/>
      <c r="M266" s="41"/>
    </row>
    <row r="267" spans="12:13" x14ac:dyDescent="0.25">
      <c r="L267" s="41"/>
      <c r="M267" s="41"/>
    </row>
    <row r="268" spans="12:13" x14ac:dyDescent="0.25">
      <c r="L268" s="41"/>
      <c r="M268" s="41"/>
    </row>
    <row r="269" spans="12:13" x14ac:dyDescent="0.25">
      <c r="L269" s="41"/>
      <c r="M269" s="41"/>
    </row>
    <row r="270" spans="12:13" x14ac:dyDescent="0.25">
      <c r="L270" s="41"/>
      <c r="M270" s="41"/>
    </row>
    <row r="271" spans="12:13" x14ac:dyDescent="0.25">
      <c r="L271" s="41"/>
      <c r="M271" s="41"/>
    </row>
    <row r="272" spans="12:13" x14ac:dyDescent="0.25">
      <c r="L272" s="41"/>
      <c r="M272" s="41"/>
    </row>
    <row r="273" spans="12:13" x14ac:dyDescent="0.25">
      <c r="L273" s="41"/>
      <c r="M273" s="41"/>
    </row>
    <row r="274" spans="12:13" x14ac:dyDescent="0.25">
      <c r="L274" s="41"/>
      <c r="M274" s="41"/>
    </row>
    <row r="275" spans="12:13" x14ac:dyDescent="0.25">
      <c r="L275" s="41"/>
      <c r="M275" s="41"/>
    </row>
    <row r="276" spans="12:13" x14ac:dyDescent="0.25">
      <c r="L276" s="41"/>
      <c r="M276" s="41"/>
    </row>
    <row r="277" spans="12:13" x14ac:dyDescent="0.25">
      <c r="L277" s="41"/>
      <c r="M277" s="41"/>
    </row>
    <row r="278" spans="12:13" x14ac:dyDescent="0.25">
      <c r="L278" s="41"/>
      <c r="M278" s="41"/>
    </row>
    <row r="279" spans="12:13" x14ac:dyDescent="0.25">
      <c r="L279" s="41"/>
      <c r="M279" s="41"/>
    </row>
    <row r="280" spans="12:13" x14ac:dyDescent="0.25">
      <c r="L280" s="41"/>
      <c r="M280" s="41"/>
    </row>
    <row r="281" spans="12:13" x14ac:dyDescent="0.25">
      <c r="L281" s="41"/>
      <c r="M281" s="41"/>
    </row>
    <row r="282" spans="12:13" x14ac:dyDescent="0.25">
      <c r="L282" s="41"/>
      <c r="M282" s="41"/>
    </row>
    <row r="283" spans="12:13" x14ac:dyDescent="0.25">
      <c r="L283" s="41"/>
      <c r="M283" s="41"/>
    </row>
    <row r="284" spans="12:13" x14ac:dyDescent="0.25">
      <c r="L284" s="41"/>
      <c r="M284" s="41"/>
    </row>
    <row r="285" spans="12:13" x14ac:dyDescent="0.25">
      <c r="L285" s="41"/>
      <c r="M285" s="41"/>
    </row>
    <row r="286" spans="12:13" x14ac:dyDescent="0.25">
      <c r="L286" s="41"/>
      <c r="M286" s="41"/>
    </row>
    <row r="287" spans="12:13" x14ac:dyDescent="0.25">
      <c r="L287" s="41"/>
      <c r="M287" s="41"/>
    </row>
    <row r="288" spans="12:13" x14ac:dyDescent="0.25">
      <c r="L288" s="41"/>
      <c r="M288" s="41"/>
    </row>
    <row r="289" spans="12:13" x14ac:dyDescent="0.25">
      <c r="L289" s="41"/>
      <c r="M289" s="41"/>
    </row>
    <row r="290" spans="12:13" x14ac:dyDescent="0.25">
      <c r="L290" s="41"/>
      <c r="M290" s="41"/>
    </row>
  </sheetData>
  <sheetProtection algorithmName="SHA-512" hashValue="9DtGt6MzhhU+WgsEH1DC2afB37l0KLp7WSJ/gfpScR9hyzMk3NKLBzwW+nfrKI+2my952Rfb1PnTWGQEREeu9g==" saltValue="pwQzfHwGF7X3uP1bCGGqjg==" spinCount="100000" sheet="1" formatCells="0" formatColumns="0" formatRows="0" insertColumns="0" insertRows="0" insertHyperlinks="0" deleteColumns="0" deleteRows="0" sort="0" autoFilter="0" pivotTables="0"/>
  <mergeCells count="16">
    <mergeCell ref="J7:J9"/>
    <mergeCell ref="M7:M9"/>
    <mergeCell ref="F5:F6"/>
    <mergeCell ref="I5:I6"/>
    <mergeCell ref="H5:H6"/>
    <mergeCell ref="J5:J6"/>
    <mergeCell ref="K5:K6"/>
    <mergeCell ref="L5:L6"/>
    <mergeCell ref="M5:M6"/>
    <mergeCell ref="A4:M4"/>
    <mergeCell ref="B5:B6"/>
    <mergeCell ref="C5:C6"/>
    <mergeCell ref="G5:G6"/>
    <mergeCell ref="D5:D6"/>
    <mergeCell ref="E5:E6"/>
    <mergeCell ref="A5:A6"/>
  </mergeCells>
  <pageMargins left="0.7" right="0.7" top="0.75" bottom="0.75" header="0.3" footer="0.3"/>
  <pageSetup scale="61" fitToHeight="0" orientation="landscape" r:id="rId1"/>
  <rowBreaks count="1" manualBreakCount="1">
    <brk id="25" max="16383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91CD5D-A21B-46A8-A5C6-3299DF1A90B7}">
  <sheetPr>
    <tabColor theme="7"/>
  </sheetPr>
  <dimension ref="A1:V14"/>
  <sheetViews>
    <sheetView workbookViewId="0">
      <pane xSplit="1" topLeftCell="B1" activePane="topRight" state="frozen"/>
      <selection pane="topRight" activeCell="A6" sqref="A6"/>
    </sheetView>
  </sheetViews>
  <sheetFormatPr defaultRowHeight="15" x14ac:dyDescent="0.25"/>
  <cols>
    <col min="1" max="1" width="36.7109375" style="41" customWidth="1"/>
    <col min="2" max="2" width="14.5703125" style="69" customWidth="1"/>
    <col min="3" max="3" width="20.5703125" style="69" customWidth="1"/>
    <col min="4" max="4" width="23.85546875" style="70" customWidth="1"/>
    <col min="5" max="5" width="21.42578125" style="70" customWidth="1"/>
    <col min="6" max="6" width="17.42578125" style="70" customWidth="1"/>
    <col min="7" max="7" width="29" style="69" customWidth="1"/>
    <col min="8" max="8" width="15.5703125" style="69" customWidth="1"/>
    <col min="9" max="9" width="23.5703125" style="169" customWidth="1"/>
    <col min="10" max="10" width="16.28515625" style="170" customWidth="1"/>
    <col min="11" max="11" width="14.5703125" style="69" customWidth="1"/>
    <col min="12" max="12" width="15" style="69" customWidth="1"/>
    <col min="13" max="13" width="15.140625" style="69" customWidth="1"/>
    <col min="14" max="14" width="14.28515625" style="69" customWidth="1"/>
    <col min="15" max="15" width="14.42578125" style="69" customWidth="1"/>
    <col min="16" max="16" width="14.5703125" style="69" customWidth="1"/>
    <col min="17" max="17" width="13.5703125" style="69" customWidth="1"/>
    <col min="18" max="18" width="14.42578125" style="69" customWidth="1"/>
    <col min="19" max="19" width="15.140625" style="69" customWidth="1"/>
    <col min="20" max="20" width="13.85546875" style="69" customWidth="1"/>
    <col min="21" max="22" width="15.28515625" style="69" customWidth="1"/>
    <col min="23" max="26" width="9.140625" style="41"/>
    <col min="27" max="27" width="9.7109375" style="41" customWidth="1"/>
    <col min="28" max="16384" width="9.140625" style="41"/>
  </cols>
  <sheetData>
    <row r="1" spans="1:22" ht="72" customHeight="1" x14ac:dyDescent="0.25">
      <c r="A1" t="e" vm="7">
        <v>#VALUE!</v>
      </c>
    </row>
    <row r="4" spans="1:22" ht="48" customHeight="1" x14ac:dyDescent="0.25">
      <c r="A4" s="68" t="s">
        <v>0</v>
      </c>
      <c r="B4" s="84" t="s">
        <v>77</v>
      </c>
      <c r="C4" s="71" t="s">
        <v>78</v>
      </c>
      <c r="D4" s="72" t="s">
        <v>3</v>
      </c>
      <c r="E4" s="72" t="s">
        <v>79</v>
      </c>
      <c r="F4" s="72" t="s">
        <v>80</v>
      </c>
      <c r="G4" s="84" t="s">
        <v>81</v>
      </c>
      <c r="H4" s="71" t="s">
        <v>82</v>
      </c>
      <c r="I4" s="171" t="s">
        <v>83</v>
      </c>
      <c r="J4" s="172" t="s">
        <v>84</v>
      </c>
      <c r="K4" s="71" t="s">
        <v>85</v>
      </c>
      <c r="L4" s="71" t="s">
        <v>86</v>
      </c>
      <c r="M4" s="71" t="s">
        <v>87</v>
      </c>
      <c r="N4" s="71" t="s">
        <v>88</v>
      </c>
      <c r="O4" s="71" t="s">
        <v>89</v>
      </c>
      <c r="P4" s="71" t="s">
        <v>90</v>
      </c>
      <c r="Q4" s="71" t="s">
        <v>91</v>
      </c>
      <c r="R4" s="71" t="s">
        <v>92</v>
      </c>
      <c r="S4" s="71" t="s">
        <v>93</v>
      </c>
      <c r="T4" s="71" t="s">
        <v>94</v>
      </c>
      <c r="U4" s="71" t="s">
        <v>95</v>
      </c>
      <c r="V4" s="77" t="s">
        <v>96</v>
      </c>
    </row>
    <row r="5" spans="1:22" customFormat="1" x14ac:dyDescent="0.25">
      <c r="A5" s="176" t="s">
        <v>19</v>
      </c>
      <c r="B5" s="177"/>
      <c r="C5" s="177"/>
      <c r="D5" s="178"/>
      <c r="E5" s="178"/>
      <c r="F5" s="178"/>
      <c r="G5" s="179" t="str">
        <f>IF(SUM(Table3[[#This Row],[Jan. 2024]:[Dec. 2024]])=0,"",(SUM(Table3[[#This Row],[Jan. 2024]:[Dec. 2024]])))</f>
        <v/>
      </c>
      <c r="H5" s="180"/>
      <c r="I5" s="181" t="str">
        <f>IF(OR(G5="",H5=""),"",(G5/H5))</f>
        <v/>
      </c>
      <c r="J5" s="182" t="str">
        <f ca="1">IF(OR(G5="",D5=""),"",(G5/(TODAY()-D5)))</f>
        <v/>
      </c>
      <c r="K5" s="180"/>
      <c r="L5" s="180"/>
      <c r="M5" s="180"/>
      <c r="N5" s="180"/>
      <c r="O5" s="180"/>
      <c r="P5" s="180"/>
      <c r="Q5" s="180"/>
      <c r="R5" s="180"/>
      <c r="S5" s="180"/>
      <c r="T5" s="180"/>
      <c r="U5" s="180"/>
      <c r="V5" s="183"/>
    </row>
    <row r="6" spans="1:22" customFormat="1" x14ac:dyDescent="0.25">
      <c r="A6" s="231" t="s">
        <v>20</v>
      </c>
      <c r="B6" s="177" t="s">
        <v>97</v>
      </c>
      <c r="C6" s="177" t="s">
        <v>46</v>
      </c>
      <c r="D6" s="178">
        <v>45474</v>
      </c>
      <c r="E6" s="178">
        <v>45474</v>
      </c>
      <c r="F6" s="178" t="s">
        <v>98</v>
      </c>
      <c r="G6" s="179">
        <f>IF(SUM(Table3[[#This Row],[Jan. 2024]:[Dec. 2024]])=0,"",(SUM(Table3[[#This Row],[Jan. 2024]:[Dec. 2024]])))</f>
        <v>31</v>
      </c>
      <c r="H6" s="180">
        <v>182</v>
      </c>
      <c r="I6" s="181">
        <f t="shared" ref="I6" si="0">IF(OR(G6="",H6=""),"",(G6/H6))</f>
        <v>0.17032967032967034</v>
      </c>
      <c r="J6" s="181">
        <f t="shared" ref="J6" ca="1" si="1">IF(OR(G6="",D6=""),"",(G6/(TODAY()-D6)))</f>
        <v>1</v>
      </c>
      <c r="K6" s="180"/>
      <c r="L6" s="180"/>
      <c r="M6" s="180"/>
      <c r="N6" s="180"/>
      <c r="O6" s="180"/>
      <c r="P6" s="180"/>
      <c r="Q6" s="180">
        <v>31</v>
      </c>
      <c r="R6" s="180"/>
      <c r="S6" s="180"/>
      <c r="T6" s="180"/>
      <c r="U6" s="180"/>
      <c r="V6" s="183"/>
    </row>
    <row r="7" spans="1:22" x14ac:dyDescent="0.25">
      <c r="A7" s="110"/>
      <c r="B7" s="73"/>
      <c r="C7" s="73"/>
      <c r="D7" s="46"/>
      <c r="E7" s="46"/>
      <c r="F7" s="46"/>
      <c r="G7" s="173" t="str">
        <f>IF(SUM(Table3[[#This Row],[Jan. 2024]:[Dec. 2024]])=0,"",(SUM(Table3[[#This Row],[Jan. 2024]:[Dec. 2024]])))</f>
        <v/>
      </c>
      <c r="H7" s="76"/>
      <c r="I7" s="174" t="str">
        <f>IF(OR(G7="",H7=""),"",(G7/H7))</f>
        <v/>
      </c>
      <c r="J7" s="175" t="str">
        <f ca="1">IF(OR(G7="",D7=""),"",(G7/(TODAY()-D7)))</f>
        <v/>
      </c>
      <c r="K7" s="76"/>
      <c r="L7" s="76"/>
      <c r="M7" s="76"/>
      <c r="N7" s="76"/>
      <c r="O7" s="76"/>
      <c r="P7" s="76"/>
      <c r="Q7" s="76"/>
      <c r="R7" s="76"/>
      <c r="S7" s="76"/>
      <c r="T7" s="76"/>
      <c r="U7" s="76"/>
      <c r="V7" s="78"/>
    </row>
    <row r="8" spans="1:22" x14ac:dyDescent="0.25">
      <c r="A8" s="110"/>
      <c r="B8" s="73"/>
      <c r="C8" s="73"/>
      <c r="D8" s="46"/>
      <c r="E8" s="46"/>
      <c r="F8" s="46"/>
      <c r="G8" s="173" t="str">
        <f>IF(SUM(Table3[[#This Row],[Jan. 2024]:[Dec. 2024]])=0,"",(SUM(Table3[[#This Row],[Jan. 2024]:[Dec. 2024]])))</f>
        <v/>
      </c>
      <c r="H8" s="76"/>
      <c r="I8" s="174" t="str">
        <f>IF(OR(G8="",H8=""),"",(G8/H8))</f>
        <v/>
      </c>
      <c r="J8" s="175" t="str">
        <f ca="1">IF(OR(G8="",D8=""),"",(G8/(TODAY()-D8)))</f>
        <v/>
      </c>
      <c r="K8" s="76"/>
      <c r="L8" s="76"/>
      <c r="M8" s="76"/>
      <c r="N8" s="76"/>
      <c r="O8" s="76"/>
      <c r="P8" s="76"/>
      <c r="Q8" s="76"/>
      <c r="R8" s="76"/>
      <c r="S8" s="76"/>
      <c r="T8" s="76"/>
      <c r="U8" s="76"/>
      <c r="V8" s="78"/>
    </row>
    <row r="9" spans="1:22" x14ac:dyDescent="0.25">
      <c r="A9" s="110"/>
      <c r="B9" s="73"/>
      <c r="C9" s="73"/>
      <c r="D9" s="46"/>
      <c r="E9" s="46"/>
      <c r="F9" s="46"/>
      <c r="G9" s="173" t="str">
        <f>IF(SUM(Table3[[#This Row],[Jan. 2024]:[Dec. 2024]])=0,"",(SUM(Table3[[#This Row],[Jan. 2024]:[Dec. 2024]])))</f>
        <v/>
      </c>
      <c r="H9" s="76"/>
      <c r="I9" s="174" t="str">
        <f>IF(OR(G9="",H9=""),"",(G9/H9))</f>
        <v/>
      </c>
      <c r="J9" s="175" t="str">
        <f ca="1">IF(OR(G9="",D9=""),"",(G9/(TODAY()-D9)))</f>
        <v/>
      </c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8"/>
    </row>
    <row r="10" spans="1:22" x14ac:dyDescent="0.25">
      <c r="D10" s="74"/>
      <c r="E10" s="74"/>
    </row>
    <row r="11" spans="1:22" x14ac:dyDescent="0.25">
      <c r="D11" s="75"/>
      <c r="E11" s="75"/>
    </row>
    <row r="12" spans="1:22" ht="15.75" x14ac:dyDescent="0.25">
      <c r="A12" s="184" t="s">
        <v>24</v>
      </c>
    </row>
    <row r="13" spans="1:22" x14ac:dyDescent="0.25">
      <c r="A13" s="185" t="s">
        <v>99</v>
      </c>
    </row>
    <row r="14" spans="1:22" ht="30" x14ac:dyDescent="0.25">
      <c r="A14" s="168" t="s">
        <v>30</v>
      </c>
    </row>
  </sheetData>
  <sheetProtection algorithmName="SHA-512" hashValue="Aaz75aNLE2MQp+y8z6NsB3ZhWbwEeUQjnJAxrmZ4M9/lESzFpCiO2/HJkjxE71pycYL8S708ruWreN4x4VG/8Q==" saltValue="3J1xRO9B8FIBfJOLdTzEqQ==" spinCount="100000" sheet="1" formatCells="0" formatColumns="0" formatRows="0" insertColumns="0" insertRows="0" insertHyperlinks="0" deleteColumns="0" deleteRows="0" sort="0" autoFilter="0" pivotTables="0"/>
  <phoneticPr fontId="8" type="noConversion"/>
  <conditionalFormatting sqref="A4:A9">
    <cfRule type="expression" dxfId="6" priority="2">
      <formula>N4="Yes"</formula>
    </cfRule>
    <cfRule type="expression" dxfId="5" priority="3">
      <formula>I4="No"</formula>
    </cfRule>
  </conditionalFormatting>
  <pageMargins left="0.7" right="0.7" top="0.75" bottom="0.75" header="0.3" footer="0.3"/>
  <drawing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275337-C587-4747-8C03-4883F9376238}">
  <sheetPr>
    <tabColor rgb="FF92D050"/>
  </sheetPr>
  <dimension ref="A1:I15"/>
  <sheetViews>
    <sheetView tabSelected="1" zoomScale="98" zoomScaleNormal="98" workbookViewId="0">
      <pane xSplit="1" topLeftCell="B1" activePane="topRight" state="frozen"/>
      <selection pane="topRight" activeCell="A7" sqref="A7"/>
    </sheetView>
  </sheetViews>
  <sheetFormatPr defaultRowHeight="15" x14ac:dyDescent="0.25"/>
  <cols>
    <col min="1" max="1" width="36.5703125" style="41" customWidth="1"/>
    <col min="2" max="2" width="16" style="41" customWidth="1"/>
    <col min="3" max="3" width="23.7109375" style="43" customWidth="1"/>
    <col min="4" max="4" width="26" style="41" customWidth="1"/>
    <col min="5" max="5" width="19" style="41" customWidth="1"/>
    <col min="6" max="6" width="22.42578125" style="41" customWidth="1"/>
    <col min="7" max="7" width="26" style="41" customWidth="1"/>
    <col min="8" max="8" width="23.42578125" style="41" customWidth="1"/>
    <col min="9" max="9" width="24.85546875" style="41" customWidth="1"/>
    <col min="10" max="16384" width="9.140625" style="41"/>
  </cols>
  <sheetData>
    <row r="1" spans="1:9" ht="71.25" customHeight="1" x14ac:dyDescent="0.25">
      <c r="A1" t="e" vm="8">
        <v>#VALUE!</v>
      </c>
    </row>
    <row r="4" spans="1:9" ht="48.75" customHeight="1" x14ac:dyDescent="0.25">
      <c r="A4" s="79" t="s">
        <v>0</v>
      </c>
      <c r="B4" s="48" t="s">
        <v>31</v>
      </c>
      <c r="C4" s="80" t="s">
        <v>39</v>
      </c>
      <c r="D4" s="80" t="s">
        <v>100</v>
      </c>
      <c r="E4" s="80" t="s">
        <v>101</v>
      </c>
      <c r="F4" s="80" t="s">
        <v>102</v>
      </c>
      <c r="G4" s="80" t="s">
        <v>103</v>
      </c>
      <c r="H4" s="80" t="s">
        <v>104</v>
      </c>
      <c r="I4" s="80" t="s">
        <v>105</v>
      </c>
    </row>
    <row r="5" spans="1:9" customFormat="1" ht="61.5" customHeight="1" x14ac:dyDescent="0.25">
      <c r="A5" s="189" t="s">
        <v>19</v>
      </c>
      <c r="B5" s="190" t="str">
        <f>IF(Table2[[#This Row],[MRN]]="","",Table2[[#This Row],[MRN]])</f>
        <v/>
      </c>
      <c r="C5" s="191" t="str">
        <f>IF(Table2[[#This Row],[Medication Regimen]]="","",Table2[[#This Row],[Medication Regimen]])</f>
        <v/>
      </c>
      <c r="D5" s="192"/>
      <c r="E5" s="193"/>
      <c r="F5" s="194"/>
      <c r="G5" s="195"/>
      <c r="H5" s="196" t="str">
        <f ca="1">IF(AND(G5="yes", D5-TODAY()&lt;8), "Write Service Request","")</f>
        <v/>
      </c>
      <c r="I5" s="195"/>
    </row>
    <row r="6" spans="1:9" customFormat="1" ht="61.5" customHeight="1" x14ac:dyDescent="0.25">
      <c r="A6" s="232" t="s">
        <v>20</v>
      </c>
      <c r="B6" s="197" t="str">
        <f>IF(Table2[[#This Row],[MRN]]="","",Table2[[#This Row],[MRN]])</f>
        <v>4567890d</v>
      </c>
      <c r="C6" s="198" t="str">
        <f>IF(Table2[[#This Row],[Medication Regimen]]="","",Table2[[#This Row],[Medication Regimen]])</f>
        <v>RIF 300 mg
PZA 500 mg
EMB 400 mg
LVX 750 mg</v>
      </c>
      <c r="D6" s="199">
        <v>45492</v>
      </c>
      <c r="E6" s="200" t="s">
        <v>106</v>
      </c>
      <c r="F6" s="201" t="s">
        <v>107</v>
      </c>
      <c r="G6" s="202" t="s">
        <v>108</v>
      </c>
      <c r="H6" s="203" t="str">
        <f t="shared" ref="H6" ca="1" si="0">IF(AND(G6="yes", D6-TODAY()&lt;8), "Write Service Request","")</f>
        <v>Write Service Request</v>
      </c>
      <c r="I6" s="202" t="s">
        <v>21</v>
      </c>
    </row>
    <row r="7" spans="1:9" ht="62.25" customHeight="1" x14ac:dyDescent="0.25">
      <c r="A7" s="111"/>
      <c r="B7" s="186" t="str">
        <f>IF(Table2[[#This Row],[MRN]]="","",Table2[[#This Row],[MRN]])</f>
        <v/>
      </c>
      <c r="C7" s="187" t="str">
        <f>IF(Table2[[#This Row],[Medication Regimen]]="","",Table2[[#This Row],[Medication Regimen]])</f>
        <v/>
      </c>
      <c r="D7" s="112"/>
      <c r="E7" s="113"/>
      <c r="F7" s="114"/>
      <c r="G7" s="115"/>
      <c r="H7" s="188" t="str">
        <f ca="1">IF(AND(G7="yes", D7-TODAY()&lt;8), "Write Service Request","")</f>
        <v/>
      </c>
      <c r="I7" s="115"/>
    </row>
    <row r="8" spans="1:9" ht="61.5" customHeight="1" x14ac:dyDescent="0.25">
      <c r="A8" s="111"/>
      <c r="B8" s="186" t="str">
        <f>IF(Table2[[#This Row],[MRN]]="","",Table2[[#This Row],[MRN]])</f>
        <v/>
      </c>
      <c r="C8" s="187" t="str">
        <f>IF(Table2[[#This Row],[Medication Regimen]]="","",Table2[[#This Row],[Medication Regimen]])</f>
        <v/>
      </c>
      <c r="D8" s="112"/>
      <c r="E8" s="113"/>
      <c r="F8" s="114"/>
      <c r="G8" s="115"/>
      <c r="H8" s="188" t="str">
        <f ca="1">IF(AND(G8="yes", D8-TODAY()&lt;8), "Write Service Request","")</f>
        <v/>
      </c>
      <c r="I8" s="115"/>
    </row>
    <row r="9" spans="1:9" ht="61.5" customHeight="1" x14ac:dyDescent="0.25">
      <c r="A9" s="111"/>
      <c r="B9" s="186" t="str">
        <f>IF(Table2[[#This Row],[MRN]]="","",Table2[[#This Row],[MRN]])</f>
        <v/>
      </c>
      <c r="C9" s="187" t="str">
        <f>IF(Table2[[#This Row],[Medication Regimen]]="","",Table2[[#This Row],[Medication Regimen]])</f>
        <v/>
      </c>
      <c r="D9" s="112"/>
      <c r="E9" s="113"/>
      <c r="F9" s="114"/>
      <c r="G9" s="115"/>
      <c r="H9" s="188" t="str">
        <f ca="1">IF(AND(G9="yes", D9-TODAY()&lt;8), "Write Service Request","")</f>
        <v/>
      </c>
      <c r="I9" s="115"/>
    </row>
    <row r="12" spans="1:9" ht="15.75" x14ac:dyDescent="0.25">
      <c r="A12" s="204" t="s">
        <v>24</v>
      </c>
    </row>
    <row r="13" spans="1:9" x14ac:dyDescent="0.25">
      <c r="A13" s="205" t="s">
        <v>109</v>
      </c>
    </row>
    <row r="14" spans="1:9" x14ac:dyDescent="0.25">
      <c r="A14" s="185" t="s">
        <v>99</v>
      </c>
    </row>
    <row r="15" spans="1:9" ht="30" x14ac:dyDescent="0.25">
      <c r="A15" s="206" t="s">
        <v>30</v>
      </c>
    </row>
  </sheetData>
  <sheetProtection algorithmName="SHA-512" hashValue="Bx2sKbi7zERmLhKvNEyqJovnd5bVDbs6SwBr3lKpBC7IBFZtBPUiFmO880X3PVApaokwMQLhWaat/4g1oIbWNQ==" saltValue="sjGeVmm+sMRrD0JXUY5h8A==" spinCount="100000" sheet="1" formatCells="0" formatColumns="0" formatRows="0" insertColumns="0" insertRows="0" insertHyperlinks="0" deleteColumns="0" deleteRows="0" sort="0" autoFilter="0" pivotTables="0"/>
  <conditionalFormatting sqref="H4:H9">
    <cfRule type="cellIs" dxfId="4" priority="3" operator="equal">
      <formula>"Write Service Request"</formula>
    </cfRule>
  </conditionalFormatting>
  <pageMargins left="0.7" right="0.7" top="0.75" bottom="0.75" header="0.3" footer="0.3"/>
  <pageSetup orientation="portrait" verticalDpi="0" r:id="rId1"/>
  <drawing r:id="rId2"/>
  <tableParts count="1"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DFE25F-3A85-49CE-905B-E78B2D0B5124}">
  <sheetPr>
    <tabColor theme="2"/>
  </sheetPr>
  <dimension ref="A1:B7"/>
  <sheetViews>
    <sheetView workbookViewId="0">
      <selection activeCell="M11" sqref="M11"/>
    </sheetView>
  </sheetViews>
  <sheetFormatPr defaultRowHeight="15" x14ac:dyDescent="0.25"/>
  <cols>
    <col min="1" max="1" width="27" style="41" customWidth="1"/>
    <col min="2" max="16384" width="9.140625" style="41"/>
  </cols>
  <sheetData>
    <row r="1" spans="1:2" ht="60" customHeight="1" x14ac:dyDescent="0.25">
      <c r="A1" t="e" vm="9">
        <v>#VALUE!</v>
      </c>
    </row>
    <row r="2" spans="1:2" x14ac:dyDescent="0.25">
      <c r="A2"/>
    </row>
    <row r="3" spans="1:2" x14ac:dyDescent="0.25">
      <c r="A3"/>
    </row>
    <row r="4" spans="1:2" ht="18.75" x14ac:dyDescent="0.3">
      <c r="A4" s="207" t="s">
        <v>110</v>
      </c>
    </row>
    <row r="5" spans="1:2" ht="23.25" x14ac:dyDescent="0.35">
      <c r="A5" s="208" t="s">
        <v>111</v>
      </c>
      <c r="B5" s="209"/>
    </row>
    <row r="7" spans="1:2" ht="15.75" x14ac:dyDescent="0.25">
      <c r="A7" s="210" t="s">
        <v>112</v>
      </c>
    </row>
  </sheetData>
  <sheetProtection algorithmName="SHA-512" hashValue="n5XQyDhI4T71YJNeYkcmYpi8SC7KmRa44OCLTShJ29JE3mkDcweRJkEd2hutch8nl68YtTkFgaGaBmjUu9LKZw==" saltValue="DDyXYdmnRWPhNFws8hIRaw==" spinCount="100000" sheet="1" objects="1" scenarios="1"/>
  <hyperlinks>
    <hyperlink ref="A5" r:id="rId1" xr:uid="{98FAC01E-B551-48FC-B345-E72FD0EFAC5D}"/>
  </hyperlinks>
  <pageMargins left="0.7" right="0.7" top="0.75" bottom="0.75" header="0.3" footer="0.3"/>
  <pageSetup orientation="portrait" verticalDpi="0" r:id="rId2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6E2B7F-4C83-4E0D-AD49-685BF4C82A19}">
  <sheetPr>
    <tabColor theme="2"/>
  </sheetPr>
  <dimension ref="A1:A5"/>
  <sheetViews>
    <sheetView workbookViewId="0">
      <selection activeCell="D19" sqref="D19"/>
    </sheetView>
  </sheetViews>
  <sheetFormatPr defaultRowHeight="15" x14ac:dyDescent="0.25"/>
  <cols>
    <col min="1" max="1" width="26.28515625" style="41" customWidth="1"/>
    <col min="2" max="16384" width="9.140625" style="41"/>
  </cols>
  <sheetData>
    <row r="1" spans="1:1" ht="62.25" customHeight="1" x14ac:dyDescent="0.25">
      <c r="A1" t="e" vm="9">
        <v>#VALUE!</v>
      </c>
    </row>
    <row r="4" spans="1:1" ht="18.75" x14ac:dyDescent="0.3">
      <c r="A4" s="207" t="s">
        <v>113</v>
      </c>
    </row>
    <row r="5" spans="1:1" ht="21" x14ac:dyDescent="0.35">
      <c r="A5" s="211" t="s">
        <v>114</v>
      </c>
    </row>
  </sheetData>
  <sheetProtection algorithmName="SHA-512" hashValue="zRXNePvi+m5eNbZtDK7gWievCd7a454cpN3fJFEjePwM7ha7AONcgeSxmPl9O0TPKCCtnPaTol6ZHjGMy6jLFg==" saltValue="5LiZSPYMz4hdf6nQNOCOxg==" spinCount="100000" sheet="1" objects="1" scenarios="1"/>
  <hyperlinks>
    <hyperlink ref="A5" r:id="rId1" xr:uid="{A75F46F4-E399-40AF-BA21-0771175E215F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Sputum Collection</vt:lpstr>
      <vt:lpstr>Medications</vt:lpstr>
      <vt:lpstr>HIDE- Patients for Request Form</vt:lpstr>
      <vt:lpstr>Medication Refill Request</vt:lpstr>
      <vt:lpstr>DOT</vt:lpstr>
      <vt:lpstr>Appointments</vt:lpstr>
      <vt:lpstr>Feedback Form</vt:lpstr>
      <vt:lpstr>TBIT User Guide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Sylvia Dziemian</dc:creator>
  <cp:keywords/>
  <dc:description/>
  <cp:lastModifiedBy>Jenine Shafi</cp:lastModifiedBy>
  <cp:revision/>
  <dcterms:created xsi:type="dcterms:W3CDTF">2023-12-18T21:14:37Z</dcterms:created>
  <dcterms:modified xsi:type="dcterms:W3CDTF">2024-08-01T16:31:47Z</dcterms:modified>
  <cp:category/>
  <cp:contentStatus/>
</cp:coreProperties>
</file>